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2" activeTab="1"/>
  </bookViews>
  <sheets>
    <sheet name="Sheet1" sheetId="1" r:id="rId1"/>
    <sheet name="最新反馈清单-能完成" sheetId="2" r:id="rId2"/>
    <sheet name="最新反馈清单-不能完成" sheetId="3" r:id="rId3"/>
  </sheets>
  <definedNames>
    <definedName name="_xlnm._FilterDatabase" localSheetId="1" hidden="1">'最新反馈清单-能完成'!$A$3:$AH$77</definedName>
    <definedName name="_xlnm._FilterDatabase" localSheetId="2" hidden="1">'最新反馈清单-不能完成'!$A$3:$AB$53</definedName>
    <definedName name="、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<sst xmlns="http://schemas.openxmlformats.org/spreadsheetml/2006/main" count="1286" uniqueCount="600">
  <si>
    <t>项目经理</t>
  </si>
  <si>
    <t>7-12月目标</t>
  </si>
  <si>
    <t>Q3目标</t>
  </si>
  <si>
    <t>Q4目标</t>
  </si>
  <si>
    <t>7月</t>
  </si>
  <si>
    <t>8月</t>
  </si>
  <si>
    <t>9月</t>
  </si>
  <si>
    <t>10月</t>
  </si>
  <si>
    <t>11月</t>
  </si>
  <si>
    <t>12月</t>
  </si>
  <si>
    <t>25年以后</t>
  </si>
  <si>
    <t>存量设备金额</t>
  </si>
  <si>
    <t>孙善思</t>
  </si>
  <si>
    <t>任文杰</t>
  </si>
  <si>
    <t>付小龙</t>
  </si>
  <si>
    <t>郭素宁</t>
  </si>
  <si>
    <t>戴晓斌</t>
  </si>
  <si>
    <t>崔鑫森</t>
  </si>
  <si>
    <t>总计</t>
  </si>
  <si>
    <t>结合款项和工程实际履约完成时间</t>
  </si>
  <si>
    <t>年/月/日</t>
  </si>
  <si>
    <t>2024年总金额</t>
  </si>
  <si>
    <t>韩俊科盘点</t>
  </si>
  <si>
    <t>当前项目状态</t>
  </si>
  <si>
    <t>CRM合同号</t>
  </si>
  <si>
    <t>项目名称</t>
  </si>
  <si>
    <t>设备金额</t>
  </si>
  <si>
    <t>系统帽子料号-设备</t>
  </si>
  <si>
    <t>合同回款率</t>
  </si>
  <si>
    <t>回款总金额</t>
  </si>
  <si>
    <t>2024已回款金额</t>
  </si>
  <si>
    <t>设备-未确认收入剔除取消、变更</t>
  </si>
  <si>
    <t>1-6月确认收入-设备</t>
  </si>
  <si>
    <t>款项明细详细描述</t>
  </si>
  <si>
    <t>工程回复-预计确认时间（结合款项条件）</t>
  </si>
  <si>
    <t>工程回复-预计回款时间</t>
  </si>
  <si>
    <t>工程回复-回款金额</t>
  </si>
  <si>
    <t>工程回复-资金情况</t>
  </si>
  <si>
    <t>7月预计回款金额</t>
  </si>
  <si>
    <t>8月预计回款金额</t>
  </si>
  <si>
    <t>9月预计回款金额</t>
  </si>
  <si>
    <t>10月预计回款金额</t>
  </si>
  <si>
    <t>11月预计回金额款</t>
  </si>
  <si>
    <t>12月预计回款金额</t>
  </si>
  <si>
    <t>备注</t>
  </si>
  <si>
    <t>2024安装/验收计划（真实，不结合款项）</t>
  </si>
  <si>
    <t>整体项目策略
（工程实施/回款策略）</t>
  </si>
  <si>
    <t>回款具体策略</t>
  </si>
  <si>
    <t>供货策略</t>
  </si>
  <si>
    <t>工程交付策略</t>
  </si>
  <si>
    <t>配置下单完成时间</t>
  </si>
  <si>
    <t>发货完成时间</t>
  </si>
  <si>
    <t>安装调试完成时间</t>
  </si>
  <si>
    <t>试运行完成时间</t>
  </si>
  <si>
    <t>验收时间</t>
  </si>
  <si>
    <t>未发货</t>
  </si>
  <si>
    <t>28021P21026</t>
  </si>
  <si>
    <t>西藏自治区地下水环境监管平台建设（设备一期）</t>
  </si>
  <si>
    <t>到货后款：56.98%；安装验收后款：7.12%；质保款：7.12%；运维款：28.78%；</t>
  </si>
  <si>
    <t>12月下旬</t>
  </si>
  <si>
    <t>8月下旬</t>
  </si>
  <si>
    <t>业主有钱。</t>
  </si>
  <si>
    <t>10月上旬</t>
  </si>
  <si>
    <t>0705：1、8.5到8.15确保8个完整交付人力。2、8.15-9.30需要4个完整试运行人力。</t>
  </si>
  <si>
    <t>未调试</t>
  </si>
  <si>
    <t>21860HK23009</t>
  </si>
  <si>
    <t>十堰市28座微水站建设</t>
  </si>
  <si>
    <t>项目验收后款：85.03%；运维款：14.97%；</t>
  </si>
  <si>
    <t>业主有4300000</t>
  </si>
  <si>
    <t>预计第一年回款430万</t>
  </si>
  <si>
    <t>11月下旬</t>
  </si>
  <si>
    <t>按时齐套发货。</t>
  </si>
  <si>
    <t>0705:1、协同销售定点位，必要时服务中心负责人和销售大区一起推动选点。全部选点完成时间：7.20前。2、7.5到7.20需1个完整交付人力，7.20到8.20需2个完整交付人力。3、交付主管协助项目经理完成三通一平。4、8.10到10.5需5个完整试运行人力。</t>
  </si>
  <si>
    <t>22630HK23036</t>
  </si>
  <si>
    <t>云南省站全自动实验室项目</t>
  </si>
  <si>
    <t>预付款：85%；项目验收后款：15%；质保款：0%；</t>
  </si>
  <si>
    <t>12月上旬</t>
  </si>
  <si>
    <t>9月下旬</t>
  </si>
  <si>
    <t>水站部分确保按时完全供货。全自动实验室部分8.5全面进入运行。</t>
  </si>
  <si>
    <t>0705：1、7.5到8.5前确保1个完整交付人力。2、7.20前要求运维人员入职。</t>
  </si>
  <si>
    <t>30161HK24000</t>
  </si>
  <si>
    <t>介休市地表水监管能力提升项目</t>
  </si>
  <si>
    <t>预付款：50%；项目验收后款：50%；质保款：0%；</t>
  </si>
  <si>
    <t>总包未收到钱。9月验收。</t>
  </si>
  <si>
    <t>11月上旬</t>
  </si>
  <si>
    <t>0705：1、7.5到7.25前确保4个完整交付人力。2、7.25-9.20需要2个完整试运行人力（加2个临时试运行人力）。</t>
  </si>
  <si>
    <t>未验收</t>
  </si>
  <si>
    <t>14952HK22015</t>
  </si>
  <si>
    <t>漳浦生态环境局小流域水站设备及运维项目</t>
  </si>
  <si>
    <t>预付款：11.82%；到货后款：23.64%；安装调试后款：11.82%；项目验收后款：11.82%；质保款：0%；运维款：40.92%；</t>
  </si>
  <si>
    <t>财政情况较差，目前请款排队中，总包移动争取中。7.20前发催款函。</t>
  </si>
  <si>
    <t>财政情况较差，预计9月初完成验收，目前情况请款流程预计两个月至少。</t>
  </si>
  <si>
    <t>24102HK23009</t>
  </si>
  <si>
    <t>丹江口市入库支流回水区蓝藻水华监测 预警与综合防控能力建设</t>
  </si>
  <si>
    <t>预付款：40%；安装调试后款：50%；质保款：10%；</t>
  </si>
  <si>
    <t>甲方、总包没钱，中央专项资金。总包已收到60%。</t>
  </si>
  <si>
    <t>叶绿素、藻密度业主不满足业主要求，这件事情总包和甲方也对我们态度很差，目前和甲方零交流，基本是在和总包沟通</t>
  </si>
  <si>
    <t>已完成</t>
  </si>
  <si>
    <t>26907HK23013</t>
  </si>
  <si>
    <t>镇江环保局+水站</t>
  </si>
  <si>
    <t>预付款：30%；安装验收后款：65%；质保款：5%；</t>
  </si>
  <si>
    <t>业主有钱，只给苏力30%，苏力付款慢</t>
  </si>
  <si>
    <t>催款函-停止服务-停运设备-律师函</t>
  </si>
  <si>
    <t>庄金朋</t>
  </si>
  <si>
    <t>22816HK23018</t>
  </si>
  <si>
    <t>九江市预警中心水质应急监测车项目</t>
  </si>
  <si>
    <t>7月下旬</t>
  </si>
  <si>
    <t>已验收完成有资金</t>
  </si>
  <si>
    <t>15719B22022</t>
  </si>
  <si>
    <t>钱塘区水环境网格化监测预警网络建设</t>
  </si>
  <si>
    <t>预付款：14.1%；到货前款：32.91%；安装调试前款：2.46%；安装调试后款：5.74%；运维款：37.62%；</t>
  </si>
  <si>
    <t>10月下旬</t>
  </si>
  <si>
    <t>只要定剩下两个点位，即可确认</t>
  </si>
  <si>
    <t>0705：1、8.15到9.1需2个完整交付人力。2、8.20到10.15需1个完整试运行人力。3、项目经理在8.1前完成剩余点位确认。</t>
  </si>
  <si>
    <t>12175HK23009</t>
  </si>
  <si>
    <t>南京市江北新区地表水四座水质自动站</t>
  </si>
  <si>
    <t>项目验收后款：90%；质保款：10%；</t>
  </si>
  <si>
    <t>新区有钱，能付款</t>
  </si>
  <si>
    <t>催款函</t>
  </si>
  <si>
    <t>27038HK22011</t>
  </si>
  <si>
    <t>成都大邑县水站项目</t>
  </si>
  <si>
    <t>预付款：20%；到货前款：20%；安装调试后款：52%；质保款：8%；</t>
  </si>
  <si>
    <t>业主有钱，总包不垫钱，验收后给总包。</t>
  </si>
  <si>
    <t>总包确认7月底验收，8月业主付款，最迟付款我方10月初，专项资金确认可以付出来</t>
  </si>
  <si>
    <t>9月上旬</t>
  </si>
  <si>
    <t>真实完成</t>
  </si>
  <si>
    <t>27101B21040</t>
  </si>
  <si>
    <t>洋湖湿地水环境在线监测设备</t>
  </si>
  <si>
    <t>预付款：30%；到货后款：35%；安装验收后款：30%；质保款：5%；</t>
  </si>
  <si>
    <t>威胜还未收到钱，验收后管委会给款。7.20前发催款函。</t>
  </si>
  <si>
    <t>项目一直未验收，总包未验收也不会给款，发催款函</t>
  </si>
  <si>
    <t>22915B21029</t>
  </si>
  <si>
    <t>内江市智慧城市水质自动站</t>
  </si>
  <si>
    <t>预付款：30%；试运行后款：20%；项目验收后款：30%；质保款：0%；运维款：20%；</t>
  </si>
  <si>
    <t>总包方验收流程未走完，资金再冻结3个月，预计Q4能回</t>
  </si>
  <si>
    <t>25238HK23041</t>
  </si>
  <si>
    <t>衢州高新开发区地下水自动监测试点项目</t>
  </si>
  <si>
    <t/>
  </si>
  <si>
    <t>环保局有钱</t>
  </si>
  <si>
    <t>合同准备设备款全款</t>
  </si>
  <si>
    <t>25724HK23048</t>
  </si>
  <si>
    <t>23年重庆市级水站建设-长寿</t>
  </si>
  <si>
    <t>项目验收后款：100%；质保款：0%；</t>
  </si>
  <si>
    <t>资金被挪用，但主城边财政较好，24年有希望</t>
  </si>
  <si>
    <t>25724HK23046</t>
  </si>
  <si>
    <t>23年重庆市级水站建设-涪陵</t>
  </si>
  <si>
    <t>资金在监测站账户，开票后即可安排支付</t>
  </si>
  <si>
    <t>项目暂停</t>
  </si>
  <si>
    <t>14651HK22023</t>
  </si>
  <si>
    <t>秀水河信息化系统工程水质监测系统</t>
  </si>
  <si>
    <t>预付款：12.58%；到货前款：17.42%；到货后款：30%；试运行后款：40%；质保款：0%；</t>
  </si>
  <si>
    <t>总包有钱，但总包整体施工慢，未拉电，调试无法进行，一拖再拖，预计24年能完成</t>
  </si>
  <si>
    <t>27044HK23046</t>
  </si>
  <si>
    <t>襄阳市秦咀水库、熊河水库、北郊水库饮用水水源地规范化建设示范项目</t>
  </si>
  <si>
    <t>预付款：30%；到货前款：40%；安装调试后款：30%；质保款：0%；</t>
  </si>
  <si>
    <t>有钱。</t>
  </si>
  <si>
    <t>安照实施进度完成后回款</t>
  </si>
  <si>
    <t>22915HK24002</t>
  </si>
  <si>
    <t>雁江区集中式饮用水源地在线监测</t>
  </si>
  <si>
    <t>预付款：30%；到货后款：40%；环保验收后款：27%；质保款：3%；</t>
  </si>
  <si>
    <t>8月上旬</t>
  </si>
  <si>
    <t>甲方6月底已经收到总包的钱</t>
  </si>
  <si>
    <t>保底支付到90%</t>
  </si>
  <si>
    <t>曹东峰</t>
  </si>
  <si>
    <t>25445HK22030</t>
  </si>
  <si>
    <t>绍科服走航船</t>
  </si>
  <si>
    <t>预付款：30%；试运行后款：30%；项目验收后款：30%；质保款：10%；</t>
  </si>
  <si>
    <t>客户提成一些问题需要研发升级器件</t>
  </si>
  <si>
    <t>25724HK23045</t>
  </si>
  <si>
    <t>23年重庆市级水站建设-巴南</t>
  </si>
  <si>
    <t>25724HK23049</t>
  </si>
  <si>
    <t>23年重庆市级水站建设-南川</t>
  </si>
  <si>
    <t>27010HK23075</t>
  </si>
  <si>
    <t>青岛道宇+地表水站</t>
  </si>
  <si>
    <t>到货前款：50%；安装调试后款：50%；质保款：0%；</t>
  </si>
  <si>
    <t>未启动</t>
  </si>
  <si>
    <t>27038HK23032</t>
  </si>
  <si>
    <t>成都金牛区水源地水站项目</t>
  </si>
  <si>
    <t>预付款：40%；安装调试后款：59%；质保款：1%；</t>
  </si>
  <si>
    <t>征地问题无法解决，依托再拖，预计24年能完成</t>
  </si>
  <si>
    <t>何成</t>
  </si>
  <si>
    <t>26086HK22024</t>
  </si>
  <si>
    <t>中石化-应急检测车采样车</t>
  </si>
  <si>
    <t>安装验收后款：95%；质保款：5%；</t>
  </si>
  <si>
    <t>共享审批中，7月到账。7月回款，付款流程还在进行中</t>
  </si>
  <si>
    <t>未安装</t>
  </si>
  <si>
    <t>22496HK22038</t>
  </si>
  <si>
    <t>台州朱溪水库水质监测项目</t>
  </si>
  <si>
    <t>预付款：20%；到货后款：40%；安装验收后款：35%；质保款：5%；</t>
  </si>
  <si>
    <t>有钱，付款慢</t>
  </si>
  <si>
    <t>0705:1、项目经理需在8.1前完成安装条件确认。</t>
  </si>
  <si>
    <t>25238P21053</t>
  </si>
  <si>
    <t>福州市滨海水务发展有限公司移动监测车采购项目</t>
  </si>
  <si>
    <t>财政钱未到账</t>
  </si>
  <si>
    <t>15201B20002</t>
  </si>
  <si>
    <t>贵州水投黄家湾水库在线监测</t>
  </si>
  <si>
    <t>准备开票，但Q3代理商账上没这笔资金，预计年底支付</t>
  </si>
  <si>
    <t>准备开票，但Q3代理商掌声没这笔资金，预计年底支付</t>
  </si>
  <si>
    <t>24406HK23006</t>
  </si>
  <si>
    <t>上高生态环境局监测能力提升项目</t>
  </si>
  <si>
    <t>预付款：40%；到货后款：50%；安装验收后款：10%；质保款：0%；</t>
  </si>
  <si>
    <t>代理商付款40%，代理商没有收到预付款（环保局局长贪污进去了，资金冻结）</t>
  </si>
  <si>
    <t>28801HK23012</t>
  </si>
  <si>
    <t>江西九江环保局采购MOST8000走航船项目</t>
  </si>
  <si>
    <t>预付款：30%；到货后款：30%；安装调试后款：35%；质保款：5%；</t>
  </si>
  <si>
    <t>发票已经邮寄给代理商，待代理商内部走流程</t>
  </si>
  <si>
    <t>26907HK24007</t>
  </si>
  <si>
    <t>镇江环保局+水站集成系统</t>
  </si>
  <si>
    <t>27044HK23008</t>
  </si>
  <si>
    <t>汉江支流北河（谷城段）二类水质水体保护工程水质监测设备</t>
  </si>
  <si>
    <t>预付款：80%；环保验收后款：15%；质保款：5%；</t>
  </si>
  <si>
    <t>业主有钱，财政资金。7.20前发催款函。</t>
  </si>
  <si>
    <t>付款周期长，需要环保局从财政局到账后，付给总包，总包付给天岚，再给我方</t>
  </si>
  <si>
    <t>29222HK22027</t>
  </si>
  <si>
    <t>德昌化工园区项目</t>
  </si>
  <si>
    <t>预付款：30%；到货后款：20%；项目验收后款：50%；质保款：0%；</t>
  </si>
  <si>
    <t>27772HK23097</t>
  </si>
  <si>
    <t>大龙河项目智慧监测设备项目</t>
  </si>
  <si>
    <t>到货前款：60%；安装调试后款：35%；质保款：5%；</t>
  </si>
  <si>
    <t>29222HK22013</t>
  </si>
  <si>
    <t>西昌钒钛智慧化工园区及颗粒物组分站项目</t>
  </si>
  <si>
    <t>预付款：20.29%；到货后款：13.53%；项目验收后款：33.81%；运维款：32.4%；</t>
  </si>
  <si>
    <t>25724HK22027</t>
  </si>
  <si>
    <t>集采水站项目-秀山</t>
  </si>
  <si>
    <t>项目验收后款：84.81%；质保款：0%；运维款：15.19%；</t>
  </si>
  <si>
    <t>资金被挪用，24年还有希望</t>
  </si>
  <si>
    <t>停止服务-停运设备-律师函</t>
  </si>
  <si>
    <t>15201HK23000</t>
  </si>
  <si>
    <t>九曲河截污工程水站</t>
  </si>
  <si>
    <t>预付款：30%；到货前款：50%；安装调试后款：20%；质保款：0%；</t>
  </si>
  <si>
    <t>总包方有钱，现场施工进度慢，预计Q3完成</t>
  </si>
  <si>
    <t>22630HK23014</t>
  </si>
  <si>
    <t>云南省站车载ICPMS项目</t>
  </si>
  <si>
    <t>预付款：60%；项目验收后款：40%；质保款：0%；</t>
  </si>
  <si>
    <t>27694HK23058</t>
  </si>
  <si>
    <t>太仓高新区一套水站项目</t>
  </si>
  <si>
    <t>预付款：30%；安装调试后款：60%；质保款：10%；</t>
  </si>
  <si>
    <t>苏力未收到尾款</t>
  </si>
  <si>
    <t>21003HK22021</t>
  </si>
  <si>
    <t>南水北调微型站</t>
  </si>
  <si>
    <t>预付款：30%；到货后款：30%；安装验收后款：37%；质保款：3%；</t>
  </si>
  <si>
    <t>27102HK23022</t>
  </si>
  <si>
    <t>稷山园区水质微站项目</t>
  </si>
  <si>
    <t>预付款：30%；安装验收后款：55%；项目验收后款：12%；质保款：3%；</t>
  </si>
  <si>
    <t>总包回款80%。总包合同履约完成预计9月份。合同背靠背。</t>
  </si>
  <si>
    <t>预计9月份有结果</t>
  </si>
  <si>
    <t>25724HK22028</t>
  </si>
  <si>
    <t>集采水站项目-巫溪</t>
  </si>
  <si>
    <t>项目验收后款：61.87%；质保款：0%；运维款：38.13%；</t>
  </si>
  <si>
    <t>25724HK22032</t>
  </si>
  <si>
    <t>集采水站项目-丰都</t>
  </si>
  <si>
    <t>资金被挪用，发催款函后局里较重视，在安排解决，Q3有希望</t>
  </si>
  <si>
    <t>30454HK22029</t>
  </si>
  <si>
    <t>兰陵分局-水质微站</t>
  </si>
  <si>
    <t>预付款：50%；到货后款：50%；质保款：0%；</t>
  </si>
  <si>
    <t>总包未收到钱。7.20前发催款函。</t>
  </si>
  <si>
    <t>26588B21162</t>
  </si>
  <si>
    <t>徐圩新区水站</t>
  </si>
  <si>
    <t>预付款：20%；到货前款：30%；安装调试后款：50%；质保款：0%；</t>
  </si>
  <si>
    <t>总包已收到钱。7.20前发催款函。</t>
  </si>
  <si>
    <t>26823HK23023</t>
  </si>
  <si>
    <t>光泽县饮用水源地规范化建设</t>
  </si>
  <si>
    <t>预付款：30%；到货前款：70%；质保款：0%；</t>
  </si>
  <si>
    <t>资金情况较差，与销售沟通，全款到后30天后发货</t>
  </si>
  <si>
    <t>28801HK23055</t>
  </si>
  <si>
    <t>彭泽县水站运维项目</t>
  </si>
  <si>
    <t>质保款：0.96%；运维款：80.84%；服务款：18.2%；</t>
  </si>
  <si>
    <t>初步与局里沟通资金充足</t>
  </si>
  <si>
    <t>15201HK23021</t>
  </si>
  <si>
    <t>石峡子水库饮用水源水质自动监测站</t>
  </si>
  <si>
    <t>预付款：30%；到货后款：40%；安装调试后款：30%；质保款：0%；</t>
  </si>
  <si>
    <t>7.20前发催款函</t>
  </si>
  <si>
    <t>预计项目8月完成验收后实际按背靠背支付</t>
  </si>
  <si>
    <t>32884HK23002</t>
  </si>
  <si>
    <t>恩施市车坝河水库流域水环境综合整治项目</t>
  </si>
  <si>
    <t>预付款：40%；到货后款：30%；试运行后款：30%；质保款：0%；</t>
  </si>
  <si>
    <t>有钱</t>
  </si>
  <si>
    <t>沟通总包，业主通知7月15日打款，预计8月15日回款</t>
  </si>
  <si>
    <t>33791HK23015</t>
  </si>
  <si>
    <t>高阳县孝义河导排项目4套水站安装项目</t>
  </si>
  <si>
    <t>到货前款：50%；质保款：0%；运维款：50%；</t>
  </si>
  <si>
    <t>27671HK23032</t>
  </si>
  <si>
    <t>建德分局采购便携藻类监测设备</t>
  </si>
  <si>
    <t>22810HK23111</t>
  </si>
  <si>
    <t>璧山创新应用水站</t>
  </si>
  <si>
    <t>预付款：30%；安装调试后款：35%；项目验收后款：30%；质保款：5%；</t>
  </si>
  <si>
    <t>总包项目验收时间不确定，预计Q3完成验收，但款项不定，当前进度款也未按期支付</t>
  </si>
  <si>
    <t>26191HK23095</t>
  </si>
  <si>
    <t>沛县水源地在线监测项目</t>
  </si>
  <si>
    <t>28021HK24003</t>
  </si>
  <si>
    <t>西藏大学重点实验室雅下流域关键生态带监测与本地数据项目</t>
  </si>
  <si>
    <t>到货前款：50%；到货后款：45%；质保款：5%</t>
  </si>
  <si>
    <t>21913HK24010</t>
  </si>
  <si>
    <t>莆田近岸海域监测车</t>
  </si>
  <si>
    <t>今年重新采购，重新交付。还未交付，预计9月交付。</t>
  </si>
  <si>
    <t>叶佳欣</t>
  </si>
  <si>
    <t>12045HK24001</t>
  </si>
  <si>
    <t>滨江城管局水站运维</t>
  </si>
  <si>
    <t>运维款：100%；</t>
  </si>
  <si>
    <t>23212HK22017</t>
  </si>
  <si>
    <t>无人船采购</t>
  </si>
  <si>
    <t>销售离职，代理商付款50%，代理商没有收到预付款</t>
  </si>
  <si>
    <t>32885HK24028</t>
  </si>
  <si>
    <t>呼和浩特水质超级站</t>
  </si>
  <si>
    <t>预付款：100%；质保款：0%；</t>
  </si>
  <si>
    <t>12774HK24013</t>
  </si>
  <si>
    <t>如东县城中街道办事处水管控服务</t>
  </si>
  <si>
    <t>预付款：47.65%；运维款：20.92%；服务款：31.43%；</t>
  </si>
  <si>
    <t>设备款已全部回完。</t>
  </si>
  <si>
    <t>22508B22025</t>
  </si>
  <si>
    <t>宿迁润民环境集团1套微型水站</t>
  </si>
  <si>
    <t>预付款：30%；到货后款：30%；安装调试后款：30%；质保款：10%；</t>
  </si>
  <si>
    <t>总包不付款，7.20前发催款函。</t>
  </si>
  <si>
    <t>05139HK23041</t>
  </si>
  <si>
    <t>长治沁源水质平台+APP</t>
  </si>
  <si>
    <t>预付款：60%；安装验收后款：40%；</t>
  </si>
  <si>
    <t>目前没钱</t>
  </si>
  <si>
    <t>长治溯源仪刚刚回款20多万</t>
  </si>
  <si>
    <t>32884HK23025</t>
  </si>
  <si>
    <t>枝江市入河排污口规范化建设项目</t>
  </si>
  <si>
    <t>预付款：20%；到货后款：30%；安装调试后款：30%；试运行后款：17%；质保款：3%；</t>
  </si>
  <si>
    <t>专项资金</t>
  </si>
  <si>
    <t>现场安装调试完成，销售催款中</t>
  </si>
  <si>
    <t>7月上旬</t>
  </si>
  <si>
    <t>单据上传</t>
  </si>
  <si>
    <t>07785HK24012</t>
  </si>
  <si>
    <t>深圳生态站在线重金属</t>
  </si>
  <si>
    <t>预付款：30%；安装调试后款：70%；质保款：0%；</t>
  </si>
  <si>
    <t>深圳市环保局已打款，代理商暂未收到</t>
  </si>
  <si>
    <t>初步沟通9月份初验，10月份左右深圳市生态环境局可打款至科泽。</t>
  </si>
  <si>
    <t>14651HK23023</t>
  </si>
  <si>
    <t>2023年度乐山站水环境质量感知能力现代化建设项目ICPMS</t>
  </si>
  <si>
    <t>预付款：50%；安装调试后款：50%；质保款：0%；</t>
  </si>
  <si>
    <t>业主有钱，着急支付，但设备试运行、比对等流程需合格后才安排验收，验收即可支付</t>
  </si>
  <si>
    <t>33182HK23009</t>
  </si>
  <si>
    <t>忻州省级水站雷鸣寺站点项目</t>
  </si>
  <si>
    <t>到货前款：100%；质保款：0%；</t>
  </si>
  <si>
    <t>27166P21003</t>
  </si>
  <si>
    <t>水质移动监测车</t>
  </si>
  <si>
    <t>到货前款：50%；到货后款：50%；质保款：0%；</t>
  </si>
  <si>
    <t>26907HK23064</t>
  </si>
  <si>
    <t>镇江环保局+3套水中VOCS （GC-FID）</t>
  </si>
  <si>
    <t>预付款：30%；项目验收后款：65%；质保款：5%；</t>
  </si>
  <si>
    <t>苏力付款慢</t>
  </si>
  <si>
    <t>26261HK23005</t>
  </si>
  <si>
    <t>泸州市云溪化工园区监测设备及运维项目</t>
  </si>
  <si>
    <t>预付款：30%；安装开机调试后款：40%；环保验收后款：20%；质保款：10%；</t>
  </si>
  <si>
    <t>27010HK23098</t>
  </si>
  <si>
    <t>青岛道宇环保+跨境流域水质监测站</t>
  </si>
  <si>
    <t>到货前款：60%；安装验收后款：40%；质保款：0%；</t>
  </si>
  <si>
    <t>催预付款。</t>
  </si>
  <si>
    <t>0705：客户定点位。</t>
  </si>
  <si>
    <t>22099HK24005</t>
  </si>
  <si>
    <t>永年区水站建设项目</t>
  </si>
  <si>
    <t>30081HK24012</t>
  </si>
  <si>
    <t>邢台市邢东新区河流断面自动监测水站</t>
  </si>
  <si>
    <t>18743HK24002</t>
  </si>
  <si>
    <t>江苏省环境监测中心2024年便携多参数水质设备采购</t>
  </si>
  <si>
    <t>到货后款：100%；质保款：0%；</t>
  </si>
  <si>
    <t>32932HK24018</t>
  </si>
  <si>
    <t>地下水在线监测试点建设项目</t>
  </si>
  <si>
    <t>安装开机调试后款：100%；</t>
  </si>
  <si>
    <t>验收时间不确定，已经在让售前和销管核实一下，能否添加条款</t>
  </si>
  <si>
    <t>23017HK24003</t>
  </si>
  <si>
    <t>赤水生态环境局+水站采购</t>
  </si>
  <si>
    <t>预计8月要货，全款发货</t>
  </si>
  <si>
    <t>韩俊科</t>
  </si>
  <si>
    <t>销售</t>
  </si>
  <si>
    <t>签约客户省份</t>
  </si>
  <si>
    <t>合同总金额</t>
  </si>
  <si>
    <t>1-5月钱怡数据-设备</t>
  </si>
  <si>
    <t>22738P21006</t>
  </si>
  <si>
    <t>紫金矿业境外企业安装在线监测系统</t>
  </si>
  <si>
    <t>梁 华宝</t>
  </si>
  <si>
    <t>福建省</t>
  </si>
  <si>
    <t>预付款：30%；到货后款：30%；安装验收后款：30%；质保款：10%；</t>
  </si>
  <si>
    <t>还处于设计阶段，今年可能不执行</t>
  </si>
  <si>
    <t>11576B21025</t>
  </si>
  <si>
    <t>江阴黑臭水体治理智慧水务水站</t>
  </si>
  <si>
    <t>赵 红</t>
  </si>
  <si>
    <t>江苏省</t>
  </si>
  <si>
    <t>预付款：20%；到货后款：40%；安装调试后款：25%；项目验收后款：10%；质保款：5%；</t>
  </si>
  <si>
    <t>背靠背项目</t>
  </si>
  <si>
    <t>大理财政没钱，验收24年也无希望，除非特殊渠道有款</t>
  </si>
  <si>
    <t>26588HK23034</t>
  </si>
  <si>
    <t>徐圩新区10套地下水监测站</t>
  </si>
  <si>
    <t>邓 集勇</t>
  </si>
  <si>
    <t>预付款：10%；项目验收后款：80%；质保款：10%；</t>
  </si>
  <si>
    <t>业主有钱，付款慢，一般两年。</t>
  </si>
  <si>
    <t>15277B22007</t>
  </si>
  <si>
    <t>大理市饮用水源地+水质在线</t>
  </si>
  <si>
    <t>周 雄林</t>
  </si>
  <si>
    <t>云南省</t>
  </si>
  <si>
    <t>预付款：25.34%；安装验收后款：25.34%；项目验收后款：29.56%；质保款：4.22%；运维款：15.54%；</t>
  </si>
  <si>
    <t>项目未启动，合同未签，不确定</t>
  </si>
  <si>
    <t>03019B21018</t>
  </si>
  <si>
    <t>寿光市入河口监测水站</t>
  </si>
  <si>
    <t>隽 晓峰</t>
  </si>
  <si>
    <t>山东省</t>
  </si>
  <si>
    <t>安装调试后款：35%；质保款：65%；</t>
  </si>
  <si>
    <t>政府没钱。7.20前发催款函。</t>
  </si>
  <si>
    <t>项目不确定，预计七月销售和华东院见面沟通具体情况</t>
  </si>
  <si>
    <t>12083HK23002</t>
  </si>
  <si>
    <t>蓬安县环保局水质监测能力提升项目</t>
  </si>
  <si>
    <t>庞 渊</t>
  </si>
  <si>
    <t>四川省</t>
  </si>
  <si>
    <t>21003HK23028</t>
  </si>
  <si>
    <t>清华大学空地一体-湖泊水环境水生态感知项目</t>
  </si>
  <si>
    <t>巩 桂庆</t>
  </si>
  <si>
    <t>北京市</t>
  </si>
  <si>
    <t>预付款：50%；安装验收后款：30%；质保款：20%；</t>
  </si>
  <si>
    <t>22816P21050</t>
  </si>
  <si>
    <t>景德镇市环保局自动水站项目</t>
  </si>
  <si>
    <t>彭 丽萍</t>
  </si>
  <si>
    <t>预付款：30%；到货后款：20%；安装调试后款：25%；环保验收后款：20%；质保款：5%；</t>
  </si>
  <si>
    <t>资金情况较差，已发催款函，律师函排队中。</t>
  </si>
  <si>
    <t>金额有变化，正在确定</t>
  </si>
  <si>
    <t>17381HK22001</t>
  </si>
  <si>
    <t>内蒙古引绰济辽供水工程水站及运维</t>
  </si>
  <si>
    <t>王 雄</t>
  </si>
  <si>
    <t>安徽省</t>
  </si>
  <si>
    <t>预付款：10%；到货前款：30%；到货后款：30%；安装验收后款：10%；安装开机调试后款：10%；试运行后款：10%；</t>
  </si>
  <si>
    <t>30527HK22003</t>
  </si>
  <si>
    <t>广德市新建两套水质预警站</t>
  </si>
  <si>
    <t>李 诚诚</t>
  </si>
  <si>
    <t>预付款：40%；项目验收后款：55%；质保款：0%；运维款：5%；</t>
  </si>
  <si>
    <t>政府没钱，总包未收到钱。</t>
  </si>
  <si>
    <t>23146B22004</t>
  </si>
  <si>
    <t>叶集经济开发区智慧园区</t>
  </si>
  <si>
    <t>邬 志成</t>
  </si>
  <si>
    <t>15277B21057</t>
  </si>
  <si>
    <t>泸西水务+水质在线</t>
  </si>
  <si>
    <t>预付款：30%；安装调试后款：30%；项目验收后款：40%；质保款：0%；</t>
  </si>
  <si>
    <t>李照财</t>
  </si>
  <si>
    <t>26826B21021</t>
  </si>
  <si>
    <t>河南省鑫属实业有限公司及国控站点运维项目</t>
  </si>
  <si>
    <t>杜 长继</t>
  </si>
  <si>
    <t>河南省</t>
  </si>
  <si>
    <t>05464B19000</t>
  </si>
  <si>
    <t>新区环境局+水站改造</t>
  </si>
  <si>
    <t>贾 昌顺</t>
  </si>
  <si>
    <t>天津市</t>
  </si>
  <si>
    <t>安装验收前款：50%；安装验收后款：40%；质保款：10%；</t>
  </si>
  <si>
    <t>业主没钱，公司不同意划债打折支付，24年无望</t>
  </si>
  <si>
    <t>23327B21021</t>
  </si>
  <si>
    <t>湖南艾布鲁环保翁南县水站项目</t>
  </si>
  <si>
    <t>周 余</t>
  </si>
  <si>
    <t>贵州省</t>
  </si>
  <si>
    <t>预付款：30%；到货前款：30%；项目验收后款：35%；质保款：5%；</t>
  </si>
  <si>
    <t>中间商快破产，不履行，24年无望</t>
  </si>
  <si>
    <t>25724HK22023</t>
  </si>
  <si>
    <t>常规水站集采-奉节</t>
  </si>
  <si>
    <t>陈 旭25724</t>
  </si>
  <si>
    <t>重庆市</t>
  </si>
  <si>
    <t>资金被挪用，奉节财政资金紧张</t>
  </si>
  <si>
    <t>项目合同金额变高，现场地基有问题，力合处理中</t>
  </si>
  <si>
    <t>20870HK23023</t>
  </si>
  <si>
    <t>玉环市干江镇全域共富旅游智慧化平台建设工程</t>
  </si>
  <si>
    <t>严 雯雯</t>
  </si>
  <si>
    <t>浙江省</t>
  </si>
  <si>
    <t>管委会-环科院-联通-尚阳-聚光。没钱导致未发货</t>
  </si>
  <si>
    <t>14651HK23007</t>
  </si>
  <si>
    <t>乐山夹江生态环境局水质自动监测项目</t>
  </si>
  <si>
    <t>张 媚</t>
  </si>
  <si>
    <t>到货前款：30%；项目验收后款：60%；质保款：10%；</t>
  </si>
  <si>
    <t>业主财政无钱，背靠背付款，24年无望</t>
  </si>
  <si>
    <t>21860B20005</t>
  </si>
  <si>
    <t>十堰市经济开发区余家湾水库饮用水源地</t>
  </si>
  <si>
    <t>龚 勇</t>
  </si>
  <si>
    <t>湖北省</t>
  </si>
  <si>
    <t>环保验收后款：95%；质保款：5%；</t>
  </si>
  <si>
    <t>没钱，跟进催款函情况，判断是否要求销售发律师函。</t>
  </si>
  <si>
    <t>31309HK22006</t>
  </si>
  <si>
    <t>云和县浮云溪流域综合治理工程水站</t>
  </si>
  <si>
    <t>吴 延凯</t>
  </si>
  <si>
    <t>预付款：30%；安装调试后款：50%；环保验收后款：10%；质保款：10%；</t>
  </si>
  <si>
    <t>付款慢。水库未建好，现场没电无法调试。预计2025年水库完工。</t>
  </si>
  <si>
    <t>27699HK23050</t>
  </si>
  <si>
    <t>濮阳市生态环境局+水环境监测监控能力项目</t>
  </si>
  <si>
    <t>丁 显仑</t>
  </si>
  <si>
    <t>到货前款：100%；</t>
  </si>
  <si>
    <t>会找第三方垫资</t>
  </si>
  <si>
    <t>32884HK23005</t>
  </si>
  <si>
    <t>恩施喻家河水站项目</t>
  </si>
  <si>
    <t>黄 思敏</t>
  </si>
  <si>
    <t>没有资金，7.20前发催款函。</t>
  </si>
  <si>
    <t>31652HK22002</t>
  </si>
  <si>
    <t>江宁区省考断面水质监测站</t>
  </si>
  <si>
    <t>沈 俊</t>
  </si>
  <si>
    <t>项目验收后款：87.92%；质保款：0%；运维款：12.08%；</t>
  </si>
  <si>
    <t>街道没钱。7.20前发催款函。</t>
  </si>
  <si>
    <t>业主没有资金，回款时间不确定</t>
  </si>
  <si>
    <t>23337HK22051</t>
  </si>
  <si>
    <t>大乔浮标站+污染源</t>
  </si>
  <si>
    <t>李 季</t>
  </si>
  <si>
    <t>河北省</t>
  </si>
  <si>
    <t>业主财政没钱，24年回款困难</t>
  </si>
  <si>
    <t>26261HK23009</t>
  </si>
  <si>
    <t>泸县水源地监控项目</t>
  </si>
  <si>
    <t>朱 万军</t>
  </si>
  <si>
    <t>预付款：30%；到货后款：40%；项目验收后款：20%；质保款：10%；</t>
  </si>
  <si>
    <t>该代理商付款信誉不太好，拖款，推进项目慢，本年度不一定能完成验收</t>
  </si>
  <si>
    <t>24366HK22012</t>
  </si>
  <si>
    <t>公安县污水处理厂微站</t>
  </si>
  <si>
    <t>杨 力</t>
  </si>
  <si>
    <t>环保验收后款：90%；质保款：10%；</t>
  </si>
  <si>
    <t>12499P19025</t>
  </si>
  <si>
    <t>陕西长明most9101</t>
  </si>
  <si>
    <t>许 建宏</t>
  </si>
  <si>
    <t>陕西省</t>
  </si>
  <si>
    <t>预付款：30%；到货前款：70%；</t>
  </si>
  <si>
    <t>该设备再维修，维修完毕后让客户帮忙催收下。中间商没钱、倒闭。7.20钱发催款函。</t>
  </si>
  <si>
    <t>04759B19008</t>
  </si>
  <si>
    <t>贵州省从江县水质自动站</t>
  </si>
  <si>
    <t>刘 泽春</t>
  </si>
  <si>
    <t>安装验收后款：70%；环保验收后款：20%；质保款：10%；</t>
  </si>
  <si>
    <t>24060HK23023</t>
  </si>
  <si>
    <t>铜川市宜君分局水源地自动监测站项目</t>
  </si>
  <si>
    <t>高 静</t>
  </si>
  <si>
    <t>预付款：30%；到货前款：60%；质保款：10%；</t>
  </si>
  <si>
    <t>25年可能不执行，财政情况较差</t>
  </si>
  <si>
    <t>26823HK22031</t>
  </si>
  <si>
    <t>南平市工业园区地下水在线监测项目</t>
  </si>
  <si>
    <t>陈 国楚</t>
  </si>
  <si>
    <t>预付款：21.43%；安装调试后款：46.43%；质保款：3.57%；运维款：28.57%；</t>
  </si>
  <si>
    <t>27104HK23027</t>
  </si>
  <si>
    <t>周口市城乡一体化示范区引黄调蓄工程项目+水质监测</t>
  </si>
  <si>
    <t>朱 晓辉</t>
  </si>
  <si>
    <t>没有资金，未启动。</t>
  </si>
  <si>
    <t>30961HK23023</t>
  </si>
  <si>
    <t>连城县庙前溪水域生态保护修护水环境监测系统设备采购项目</t>
  </si>
  <si>
    <t>陈 奕晨</t>
  </si>
  <si>
    <t>26823B21047</t>
  </si>
  <si>
    <t>邵武金塘园区水环境风险防控项目</t>
  </si>
  <si>
    <t>预付款：30%；到货后款：30%；安装验收后款：20%；项目验收后款：20%；质保款：0%；</t>
  </si>
  <si>
    <t>与南平地下水签约客户同属福建省国资委公司，均存在款项延误情况。</t>
  </si>
  <si>
    <t>项目没有资金</t>
  </si>
  <si>
    <t>27485HK22089</t>
  </si>
  <si>
    <t>深圳水务科技+在线监测</t>
  </si>
  <si>
    <t>尹 立</t>
  </si>
  <si>
    <t>广东省</t>
  </si>
  <si>
    <t>总包不付款，销售准备发律师函。发邮件抄送韩双来。</t>
  </si>
  <si>
    <t>项目未启动，需要业主上会后挂网招标，我们的甲方为联通</t>
  </si>
  <si>
    <t>24505B21073</t>
  </si>
  <si>
    <t>苍南县未来乡村项目</t>
  </si>
  <si>
    <t>饶 乐乐</t>
  </si>
  <si>
    <t>预付款：40%；项目验收后款：50%；质保款：10%；</t>
  </si>
  <si>
    <t>14175HK23079</t>
  </si>
  <si>
    <t>射阳陈洋灌区一套微星水站</t>
  </si>
  <si>
    <t>吴 光甫</t>
  </si>
  <si>
    <t>到货前款：56.47%；质保款：0%；运维款：43.53%；</t>
  </si>
  <si>
    <t>04004HK23002</t>
  </si>
  <si>
    <t>长沙机场环境信息管理平台</t>
  </si>
  <si>
    <t>胡 清泉</t>
  </si>
  <si>
    <t>湖南省</t>
  </si>
  <si>
    <t>到货前款：10%；到货后款：60%；项目验收后款：30%；质保款：0%；</t>
  </si>
  <si>
    <t>机场建设费用，</t>
  </si>
  <si>
    <t>已安装完成，试运行三个月</t>
  </si>
  <si>
    <t>25111HK22028</t>
  </si>
  <si>
    <t>济源市住建局+水质在线（监测设备）</t>
  </si>
  <si>
    <t>徐 升煜</t>
  </si>
  <si>
    <t>14975P21049</t>
  </si>
  <si>
    <t>海南炼油化工 水中VOC在线监测</t>
  </si>
  <si>
    <t>海南省</t>
  </si>
  <si>
    <t>25111HK22026</t>
  </si>
  <si>
    <t>洛通环保+水质在线</t>
  </si>
  <si>
    <t>预付款：1%；到货前款：99%；质保款：0%；</t>
  </si>
  <si>
    <t>26823HK22025</t>
  </si>
  <si>
    <t>南平市小流域水站运维及升级改造项目</t>
  </si>
  <si>
    <t>到货后款：20%；运维款：80%；</t>
  </si>
  <si>
    <t>27580HK22037</t>
  </si>
  <si>
    <t>省站地下水监测项目</t>
  </si>
  <si>
    <t>赵 会敏</t>
  </si>
  <si>
    <t>有资金不实施。</t>
  </si>
  <si>
    <t>业主没钱。还有其它运维欠款。计划7月发催款函。</t>
  </si>
  <si>
    <t>28801HK22045</t>
  </si>
  <si>
    <t>德安生态环保局水站运维</t>
  </si>
  <si>
    <t>潘 丹丹</t>
  </si>
  <si>
    <t>江西省</t>
  </si>
  <si>
    <t>07207B18033</t>
  </si>
  <si>
    <t>石首市城管局陈家湖嘿臭水体治理</t>
  </si>
  <si>
    <t>安装验收后款：100%；质保款：0%；</t>
  </si>
  <si>
    <t>发催款函</t>
  </si>
  <si>
    <t>15200B20000</t>
  </si>
  <si>
    <t>华东院贾鲁河生态治理</t>
  </si>
  <si>
    <t>安装调试前款：14.51%；安装调试后款：43.52%；环保验收后款：7.25%；质保款：7.25%；运维款：27.47%；</t>
  </si>
  <si>
    <t>19961HK22006</t>
  </si>
  <si>
    <t>水质自动监测站采购项目</t>
  </si>
  <si>
    <t>到货后款：30%；安装调试后款：30%；项目验收后款：30%；质保款：10%；</t>
  </si>
  <si>
    <t>项目未启动</t>
  </si>
  <si>
    <t>05464B20027</t>
  </si>
  <si>
    <t>北京科力华源+南水北调水质</t>
  </si>
  <si>
    <t>33355HK23036</t>
  </si>
  <si>
    <t>西安亿创信息铜川水站项目（石川河上游铜川国家级水保生态监测网络体系建设工程）</t>
  </si>
  <si>
    <t>23682HK24005</t>
  </si>
  <si>
    <t>2024年陕西省生态环境质量网络建设及评估项目</t>
  </si>
  <si>
    <t>未启动，合同未签。</t>
  </si>
  <si>
    <t>14175HK24007</t>
  </si>
  <si>
    <t>淮安盱眙环保局水站</t>
  </si>
  <si>
    <t> 890000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</si>
</sst>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/m/d;@"/>
    <numFmt numFmtId="178" formatCode="[$-10435]yyyy/mm/dd;@"/>
    <numFmt numFmtId="179" formatCode="[$-F400]h:mm:ss\ AM/PM"/>
    <numFmt numFmtId="180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b/>
      <sz val="9"/>
      <color rgb="FFFF0000"/>
      <name val="微软雅黑"/>
      <charset val="134"/>
    </font>
    <font>
      <b/>
      <sz val="9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name val="微软雅黑"/>
      <charset val="134"/>
    </font>
    <font>
      <sz val="9"/>
      <color rgb="FF181818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9" fontId="1" fillId="0" borderId="0" xfId="3" applyFont="1" applyAlignment="1">
      <alignment horizontal="center" vertical="center"/>
    </xf>
    <xf numFmtId="176" fontId="1" fillId="0" borderId="0" xfId="3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76" fontId="4" fillId="3" borderId="0" xfId="0" applyNumberFormat="1" applyFont="1" applyFill="1" applyAlignment="1" applyProtection="1">
      <alignment horizontal="center" vertical="center" wrapText="1"/>
      <protection hidden="1"/>
    </xf>
    <xf numFmtId="176" fontId="4" fillId="3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Alignment="1" applyProtection="1">
      <alignment horizontal="center" vertical="center"/>
      <protection hidden="1"/>
    </xf>
    <xf numFmtId="176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>
      <alignment vertical="center"/>
    </xf>
    <xf numFmtId="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9" fontId="4" fillId="3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/>
    </xf>
    <xf numFmtId="9" fontId="1" fillId="0" borderId="0" xfId="3" applyNumberFormat="1" applyFont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 applyProtection="1">
      <alignment horizontal="center" vertical="center"/>
      <protection hidden="1"/>
    </xf>
    <xf numFmtId="0" fontId="2" fillId="4" borderId="0" xfId="0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177" fontId="2" fillId="0" borderId="0" xfId="0" applyNumberFormat="1" applyFont="1" applyFill="1" applyAlignment="1" applyProtection="1">
      <alignment horizontal="left" vertical="center"/>
      <protection hidden="1"/>
    </xf>
    <xf numFmtId="0" fontId="4" fillId="4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77" fontId="4" fillId="7" borderId="0" xfId="0" applyNumberFormat="1" applyFont="1" applyFill="1" applyBorder="1" applyAlignment="1" applyProtection="1">
      <alignment horizontal="center" vertical="center" wrapText="1"/>
      <protection hidden="1"/>
    </xf>
    <xf numFmtId="177" fontId="6" fillId="7" borderId="0" xfId="0" applyNumberFormat="1" applyFont="1" applyFill="1" applyBorder="1" applyAlignment="1">
      <alignment horizontal="center" vertical="center" wrapText="1"/>
    </xf>
    <xf numFmtId="177" fontId="4" fillId="7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176" fontId="2" fillId="4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0" xfId="3" applyNumberFormat="1" applyFont="1" applyAlignment="1">
      <alignment horizontal="center" vertical="center"/>
    </xf>
    <xf numFmtId="180" fontId="0" fillId="0" borderId="0" xfId="0" applyNumberFormat="1">
      <alignment vertical="center"/>
    </xf>
    <xf numFmtId="180" fontId="6" fillId="4" borderId="0" xfId="0" applyNumberFormat="1" applyFont="1" applyFill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 wrapText="1"/>
    </xf>
    <xf numFmtId="180" fontId="6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N12" sqref="N12"/>
    </sheetView>
  </sheetViews>
  <sheetFormatPr defaultColWidth="8.72727272727273" defaultRowHeight="14" outlineLevelRow="7"/>
  <cols>
    <col min="1" max="4" width="7.27272727272727" style="69" customWidth="1"/>
    <col min="5" max="12" width="7.27272727272727" style="69" customWidth="1" outlineLevel="1"/>
    <col min="13" max="16384" width="8.72727272727273" style="69"/>
  </cols>
  <sheetData>
    <row r="1" ht="27" spans="1:12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</row>
    <row r="2" spans="1:12">
      <c r="A2" s="71" t="s">
        <v>12</v>
      </c>
      <c r="B2" s="72">
        <v>3000</v>
      </c>
      <c r="C2" s="72">
        <f t="shared" ref="C2:C7" si="0">SUM(E2:G2)</f>
        <v>1007.50442477876</v>
      </c>
      <c r="D2" s="72">
        <f t="shared" ref="D2:D7" si="1">SUM(H2:J2)</f>
        <v>2099.35398230089</v>
      </c>
      <c r="E2" s="72">
        <f>SUMIFS('最新反馈清单-能完成'!$J:$J,'最新反馈清单-能完成'!$Y:$Y,"*7月*",'最新反馈清单-能完成'!$A:$A,A2)/10000/1.13</f>
        <v>40.3097345132743</v>
      </c>
      <c r="F2" s="72">
        <f>SUMIFS('最新反馈清单-能完成'!$J:$J,'最新反馈清单-能完成'!$Y:$Y,"*8月*",'最新反馈清单-能完成'!$A:$A,A2)/10000/1.13</f>
        <v>0</v>
      </c>
      <c r="G2" s="72">
        <f>SUMIFS('最新反馈清单-能完成'!$J:$J,'最新反馈清单-能完成'!$Y:$Y,"*9月*",'最新反馈清单-能完成'!$A:$A,A2)/10000/1.13</f>
        <v>967.194690265487</v>
      </c>
      <c r="H2" s="72">
        <f>SUMIFS('最新反馈清单-能完成'!$J:$J,'最新反馈清单-能完成'!$Y:$Y,"*10月*",'最新反馈清单-能完成'!$A:$A,A2)/10000/1.13</f>
        <v>1478.11504424779</v>
      </c>
      <c r="I2" s="72">
        <f>SUMIFS('最新反馈清单-能完成'!$J:$J,'最新反馈清单-能完成'!$Y:$Y,"*11月*",'最新反馈清单-能完成'!$A:$A,A2)/10000/1.13</f>
        <v>621.238938053097</v>
      </c>
      <c r="J2" s="72">
        <f>SUMIFS('最新反馈清单-能完成'!$J:$J,'最新反馈清单-能完成'!$Y:$Y,"*12月*",'最新反馈清单-能完成'!$A:$A,A2)/10000/1.13</f>
        <v>0</v>
      </c>
      <c r="K2" s="72">
        <f>SUMIFS('最新反馈清单-不能完成'!$M:$M,'最新反馈清单-不能完成'!$A:$A,A2)/10000</f>
        <v>2220.047934</v>
      </c>
      <c r="L2" s="72">
        <v>2486.04938230089</v>
      </c>
    </row>
    <row r="3" spans="1:12">
      <c r="A3" s="71" t="s">
        <v>13</v>
      </c>
      <c r="B3" s="72">
        <v>2200</v>
      </c>
      <c r="C3" s="72">
        <f t="shared" si="0"/>
        <v>1286.37345132743</v>
      </c>
      <c r="D3" s="72">
        <f t="shared" si="1"/>
        <v>1584.48938230089</v>
      </c>
      <c r="E3" s="72">
        <f>SUMIFS('最新反馈清单-能完成'!$J:$J,'最新反馈清单-能完成'!$Y:$Y,"*7月*",'最新反馈清单-能完成'!$A:$A,A3)/10000/1.13</f>
        <v>0</v>
      </c>
      <c r="F3" s="72">
        <f>SUMIFS('最新反馈清单-能完成'!$J:$J,'最新反馈清单-能完成'!$Y:$Y,"*8月*",'最新反馈清单-能完成'!$A:$A,A3)/10000/1.13</f>
        <v>398.673451327434</v>
      </c>
      <c r="G3" s="72">
        <f>SUMIFS('最新反馈清单-能完成'!$J:$J,'最新反馈清单-能完成'!$Y:$Y,"*9月*",'最新反馈清单-能完成'!$A:$A,A3)/10000/1.13</f>
        <v>887.7</v>
      </c>
      <c r="H3" s="72">
        <f>SUMIFS('最新反馈清单-能完成'!$J:$J,'最新反馈清单-能完成'!$Y:$Y,"*10月*",'最新反馈清单-能完成'!$A:$A,A3)/10000/1.13</f>
        <v>93.3628318584071</v>
      </c>
      <c r="I3" s="72">
        <f>SUMIFS('最新反馈清单-能完成'!$J:$J,'最新反馈清单-能完成'!$Y:$Y,"*11月*",'最新反馈清单-能完成'!$A:$A,A3)/10000/1.13</f>
        <v>0</v>
      </c>
      <c r="J3" s="72">
        <f>SUMIFS('最新反馈清单-能完成'!$J:$J,'最新反馈清单-能完成'!$Y:$Y,"*12月*",'最新反馈清单-能完成'!$A:$A,A3)/10000/1.13</f>
        <v>1491.12655044248</v>
      </c>
      <c r="K3" s="72">
        <f>SUMIFS('最新反馈清单-不能完成'!$M:$M,'最新反馈清单-不能完成'!$A:$A,A3)/10000</f>
        <v>2042.076334</v>
      </c>
      <c r="L3" s="72">
        <v>4787.2078761062</v>
      </c>
    </row>
    <row r="4" spans="1:12">
      <c r="A4" s="71" t="s">
        <v>14</v>
      </c>
      <c r="B4" s="72">
        <v>1800</v>
      </c>
      <c r="C4" s="72">
        <f t="shared" si="0"/>
        <v>659.29203539823</v>
      </c>
      <c r="D4" s="72">
        <f t="shared" si="1"/>
        <v>1117.49557522124</v>
      </c>
      <c r="E4" s="72">
        <f>SUMIFS('最新反馈清单-能完成'!$J:$J,'最新反馈清单-能完成'!$Y:$Y,"*7月*",'最新反馈清单-能完成'!$A:$A,A4)/10000/1.13</f>
        <v>17.6991150442478</v>
      </c>
      <c r="F4" s="72">
        <f>SUMIFS('最新反馈清单-能完成'!$J:$J,'最新反馈清单-能完成'!$Y:$Y,"*8月*",'最新反馈清单-能完成'!$A:$A,A4)/10000/1.13</f>
        <v>26.5486725663717</v>
      </c>
      <c r="G4" s="72">
        <f>SUMIFS('最新反馈清单-能完成'!$J:$J,'最新反馈清单-能完成'!$Y:$Y,"*9月*",'最新反馈清单-能完成'!$A:$A,A4)/10000/1.13</f>
        <v>615.044247787611</v>
      </c>
      <c r="H4" s="72">
        <f>SUMIFS('最新反馈清单-能完成'!$J:$J,'最新反馈清单-能完成'!$Y:$Y,"*10月*",'最新反馈清单-能完成'!$A:$A,A4)/10000/1.13</f>
        <v>71.6814159292036</v>
      </c>
      <c r="I4" s="72">
        <f>SUMIFS('最新反馈清单-能完成'!$J:$J,'最新反馈清单-能完成'!$Y:$Y,"*11月*",'最新反馈清单-能完成'!$A:$A,A4)/10000/1.13</f>
        <v>1045.81415929204</v>
      </c>
      <c r="J4" s="72">
        <f>SUMIFS('最新反馈清单-能完成'!$J:$J,'最新反馈清单-能完成'!$Y:$Y,"*12月*",'最新反馈清单-能完成'!$A:$A,A4)/10000/1.13</f>
        <v>0</v>
      </c>
      <c r="K4" s="72">
        <f>SUMIFS('最新反馈清单-不能完成'!$M:$M,'最新反馈清单-不能完成'!$A:$A,A4)/10000</f>
        <v>218</v>
      </c>
      <c r="L4" s="72">
        <v>2013.27787610619</v>
      </c>
    </row>
    <row r="5" spans="1:12">
      <c r="A5" s="71" t="s">
        <v>15</v>
      </c>
      <c r="B5" s="72">
        <v>1500</v>
      </c>
      <c r="C5" s="72">
        <f t="shared" si="0"/>
        <v>826.990973451328</v>
      </c>
      <c r="D5" s="72">
        <f t="shared" si="1"/>
        <v>0</v>
      </c>
      <c r="E5" s="72">
        <f>SUMIFS('最新反馈清单-能完成'!$J:$J,'最新反馈清单-能完成'!$Y:$Y,"*7月*",'最新反馈清单-能完成'!$A:$A,A5)/10000/1.13</f>
        <v>0</v>
      </c>
      <c r="F5" s="72">
        <f>SUMIFS('最新反馈清单-能完成'!$J:$J,'最新反馈清单-能完成'!$Y:$Y,"*8月*",'最新反馈清单-能完成'!$A:$A,A5)/10000/1.13</f>
        <v>226.106194690266</v>
      </c>
      <c r="G5" s="72">
        <f>SUMIFS('最新反馈清单-能完成'!$J:$J,'最新反馈清单-能完成'!$Y:$Y,"*9月*",'最新反馈清单-能完成'!$A:$A,A5)/10000/1.13</f>
        <v>600.884778761062</v>
      </c>
      <c r="H5" s="72">
        <f>SUMIFS('最新反馈清单-能完成'!$J:$J,'最新反馈清单-能完成'!$Y:$Y,"*10月*",'最新反馈清单-能完成'!$A:$A,A5)/10000/1.13</f>
        <v>0</v>
      </c>
      <c r="I5" s="72">
        <f>SUMIFS('最新反馈清单-能完成'!$J:$J,'最新反馈清单-能完成'!$Y:$Y,"*11月*",'最新反馈清单-能完成'!$A:$A,A5)/10000/1.13</f>
        <v>0</v>
      </c>
      <c r="J5" s="72">
        <f>SUMIFS('最新反馈清单-能完成'!$J:$J,'最新反馈清单-能完成'!$Y:$Y,"*12月*",'最新反馈清单-能完成'!$A:$A,A5)/10000/1.13</f>
        <v>0</v>
      </c>
      <c r="K5" s="72">
        <f>SUMIFS('最新反馈清单-不能完成'!$M:$M,'最新反馈清单-不能完成'!$A:$A,A5)/10000</f>
        <v>315</v>
      </c>
      <c r="L5" s="72">
        <v>1501.80088495575</v>
      </c>
    </row>
    <row r="6" spans="1:12">
      <c r="A6" s="71" t="s">
        <v>16</v>
      </c>
      <c r="B6" s="72">
        <v>900</v>
      </c>
      <c r="C6" s="72">
        <f t="shared" si="0"/>
        <v>61.4792920353982</v>
      </c>
      <c r="D6" s="72">
        <f t="shared" si="1"/>
        <v>686.070973451328</v>
      </c>
      <c r="E6" s="72">
        <f>SUMIFS('最新反馈清单-能完成'!$J:$J,'最新反馈清单-能完成'!$Y:$Y,"*7月*",'最新反馈清单-能完成'!$A:$A,A6)/10000/1.13</f>
        <v>0</v>
      </c>
      <c r="F6" s="72">
        <f>SUMIFS('最新反馈清单-能完成'!$J:$J,'最新反馈清单-能完成'!$Y:$Y,"*8月*",'最新反馈清单-能完成'!$A:$A,A6)/10000/1.13</f>
        <v>30.6194690265487</v>
      </c>
      <c r="G6" s="72">
        <f>SUMIFS('最新反馈清单-能完成'!$J:$J,'最新反馈清单-能完成'!$Y:$Y,"*9月*",'最新反馈清单-能完成'!$A:$A,A6)/10000/1.13</f>
        <v>30.8598230088496</v>
      </c>
      <c r="H6" s="72">
        <f>SUMIFS('最新反馈清单-能完成'!$J:$J,'最新反馈清单-能完成'!$Y:$Y,"*10月*",'最新反馈清单-能完成'!$A:$A,A6)/10000/1.13</f>
        <v>123.893805309735</v>
      </c>
      <c r="I6" s="72">
        <f>SUMIFS('最新反馈清单-能完成'!$J:$J,'最新反馈清单-能完成'!$Y:$Y,"*11月*",'最新反馈清单-能完成'!$A:$A,A6)/10000/1.13</f>
        <v>0</v>
      </c>
      <c r="J6" s="72">
        <f>SUMIFS('最新反馈清单-能完成'!$J:$J,'最新反馈清单-能完成'!$Y:$Y,"*12月*",'最新反馈清单-能完成'!$A:$A,A6)/10000/1.13</f>
        <v>562.177168141593</v>
      </c>
      <c r="K6" s="72">
        <f>SUMIFS('最新反馈清单-不能完成'!$M:$M,'最新反馈清单-不能完成'!$A:$A,A6)/10000</f>
        <v>1204.2907</v>
      </c>
      <c r="L6" s="72">
        <v>1611.86117168142</v>
      </c>
    </row>
    <row r="7" spans="1:12">
      <c r="A7" s="71" t="s">
        <v>17</v>
      </c>
      <c r="B7" s="72">
        <v>600</v>
      </c>
      <c r="C7" s="72">
        <f t="shared" si="0"/>
        <v>262.96017699115</v>
      </c>
      <c r="D7" s="72">
        <f t="shared" si="1"/>
        <v>64.6017699115044</v>
      </c>
      <c r="E7" s="72">
        <f>SUMIFS('最新反馈清单-能完成'!$J:$J,'最新反馈清单-能完成'!$Y:$Y,"*7月*",'最新反馈清单-能完成'!$A:$A,A7)/10000/1.13</f>
        <v>0</v>
      </c>
      <c r="F7" s="72">
        <f>SUMIFS('最新反馈清单-能完成'!$J:$J,'最新反馈清单-能完成'!$Y:$Y,"*8月*",'最新反馈清单-能完成'!$A:$A,A7)/10000/1.13</f>
        <v>141.592920353982</v>
      </c>
      <c r="G7" s="72">
        <f>SUMIFS('最新反馈清单-能完成'!$J:$J,'最新反馈清单-能完成'!$Y:$Y,"*9月*",'最新反馈清单-能完成'!$A:$A,A7)/10000/1.13</f>
        <v>121.367256637168</v>
      </c>
      <c r="H7" s="72">
        <f>SUMIFS('最新反馈清单-能完成'!$J:$J,'最新反馈清单-能完成'!$Y:$Y,"*10月*",'最新反馈清单-能完成'!$A:$A,A7)/10000/1.13</f>
        <v>64.6017699115044</v>
      </c>
      <c r="I7" s="72">
        <f>SUMIFS('最新反馈清单-能完成'!$J:$J,'最新反馈清单-能完成'!$Y:$Y,"*11月*",'最新反馈清单-能完成'!$A:$A,A7)/10000/1.13</f>
        <v>0</v>
      </c>
      <c r="J7" s="72">
        <f>SUMIFS('最新反馈清单-能完成'!$J:$J,'最新反馈清单-能完成'!$Y:$Y,"*12月*",'最新反馈清单-能完成'!$A:$A,A7)/10000/1.13</f>
        <v>0</v>
      </c>
      <c r="K7" s="72">
        <f>SUMIFS('最新反馈清单-不能完成'!$M:$M,'最新反馈清单-不能完成'!$A:$A,A7)/10000</f>
        <v>308.258</v>
      </c>
      <c r="L7" s="72">
        <v>295.132743362832</v>
      </c>
    </row>
    <row r="8" spans="1:12">
      <c r="A8" s="73" t="s">
        <v>18</v>
      </c>
      <c r="B8" s="73">
        <f>SUM(B2:B7)</f>
        <v>10000</v>
      </c>
      <c r="C8" s="73">
        <f t="shared" ref="C8:L8" si="2">SUM(C2:C7)</f>
        <v>4104.6003539823</v>
      </c>
      <c r="D8" s="73">
        <f t="shared" si="2"/>
        <v>5552.01168318584</v>
      </c>
      <c r="E8" s="73">
        <f t="shared" si="2"/>
        <v>58.0088495575221</v>
      </c>
      <c r="F8" s="73">
        <f t="shared" si="2"/>
        <v>823.540707964602</v>
      </c>
      <c r="G8" s="73">
        <f t="shared" si="2"/>
        <v>3223.05079646018</v>
      </c>
      <c r="H8" s="73">
        <f t="shared" si="2"/>
        <v>1831.65486725664</v>
      </c>
      <c r="I8" s="73">
        <f t="shared" si="2"/>
        <v>1667.05309734513</v>
      </c>
      <c r="J8" s="73">
        <f t="shared" si="2"/>
        <v>2053.30371858407</v>
      </c>
      <c r="K8" s="73">
        <f t="shared" si="2"/>
        <v>6307.672968</v>
      </c>
      <c r="L8" s="73">
        <f t="shared" si="2"/>
        <v>12695.3299345133</v>
      </c>
    </row>
  </sheetData>
  <pageMargins left="0.75" right="0.75" top="1" bottom="1" header="0.5" footer="0.5"/>
  <headerFooter/>
  <ignoredErrors>
    <ignoredError sqref="C2:D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7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J34" sqref="J34"/>
    </sheetView>
  </sheetViews>
  <sheetFormatPr defaultColWidth="9.45454545454546" defaultRowHeight="14"/>
  <cols>
    <col min="1" max="2" width="9.45454545454546" style="2"/>
    <col min="3" max="3" width="13" style="2" customWidth="1"/>
    <col min="4" max="4" width="23.2454545454545" style="3" customWidth="1"/>
    <col min="5" max="6" width="10.1090909090909" style="4"/>
    <col min="7" max="7" width="9.45454545454546" style="5" hidden="1" customWidth="1" outlineLevel="1"/>
    <col min="8" max="8" width="9.45454545454546" style="6" hidden="1" customWidth="1" outlineLevel="1"/>
    <col min="9" max="9" width="10.3727272727273" style="6" hidden="1" customWidth="1" outlineLevel="1"/>
    <col min="10" max="10" width="10.1090909090909" style="6" collapsed="1"/>
    <col min="11" max="11" width="9.45454545454546" style="6"/>
    <col min="12" max="12" width="20.7454545454545" style="3" customWidth="1"/>
    <col min="13" max="13" width="14.4454545454545" style="2" customWidth="1"/>
    <col min="14" max="14" width="9.45454545454546" style="7"/>
    <col min="15" max="15" width="9.71818181818182" style="2"/>
    <col min="16" max="16" width="9.45454545454546" style="46"/>
    <col min="17" max="23" width="9.45454545454546" style="3" hidden="1" outlineLevel="1"/>
    <col min="24" max="24" width="10.2454545454545" style="3" customWidth="1" collapsed="1"/>
    <col min="25" max="25" width="13.3090909090909" style="2" customWidth="1"/>
    <col min="26" max="26" width="13.5727272727273" style="3" customWidth="1"/>
    <col min="27" max="29" width="15.1454545454545" style="3" customWidth="1"/>
    <col min="30" max="30" width="9.84545454545455" style="3" customWidth="1"/>
    <col min="31" max="34" width="8.92727272727273" style="47" customWidth="1"/>
    <col min="35" max="16384" width="9.45454545454546" style="48"/>
  </cols>
  <sheetData>
    <row r="1" s="3" customFormat="1" ht="13.5" spans="1:34">
      <c r="A1" s="8"/>
      <c r="B1" s="8"/>
      <c r="C1" s="9"/>
      <c r="D1" s="10"/>
      <c r="E1" s="11">
        <f t="shared" ref="E1:J1" si="0">SUBTOTAL(9,E4:E77)/10000</f>
        <v>2799.2</v>
      </c>
      <c r="F1" s="11">
        <f t="shared" si="0"/>
        <v>2566.53</v>
      </c>
      <c r="G1" s="11">
        <f t="shared" si="0"/>
        <v>0.00040401</v>
      </c>
      <c r="H1" s="11">
        <f t="shared" si="0"/>
        <v>461.59</v>
      </c>
      <c r="I1" s="11">
        <f t="shared" si="0"/>
        <v>330.853972</v>
      </c>
      <c r="J1" s="11">
        <f t="shared" si="0"/>
        <v>2763.2</v>
      </c>
      <c r="K1" s="30"/>
      <c r="L1" s="31"/>
      <c r="M1" s="9">
        <v>0</v>
      </c>
      <c r="N1" s="37"/>
      <c r="O1" s="9"/>
      <c r="P1" s="10"/>
      <c r="Q1" s="9"/>
      <c r="R1" s="9"/>
      <c r="S1" s="9"/>
      <c r="T1" s="9"/>
      <c r="U1" s="9"/>
      <c r="V1" s="9"/>
      <c r="Y1" s="2"/>
      <c r="AE1" s="58"/>
      <c r="AF1" s="58"/>
      <c r="AG1" s="58"/>
      <c r="AH1" s="58"/>
    </row>
    <row r="2" s="1" customFormat="1" ht="27" spans="1:34">
      <c r="A2" s="12"/>
      <c r="B2" s="12"/>
      <c r="C2" s="12"/>
      <c r="D2" s="13"/>
      <c r="E2" s="15"/>
      <c r="F2" s="15">
        <f>F1/1.13</f>
        <v>2271.26548672566</v>
      </c>
      <c r="G2" s="32"/>
      <c r="H2" s="15"/>
      <c r="I2" s="15"/>
      <c r="J2" s="15"/>
      <c r="K2" s="15"/>
      <c r="L2" s="33"/>
      <c r="M2" s="38" t="s">
        <v>19</v>
      </c>
      <c r="N2" s="39" t="s">
        <v>20</v>
      </c>
      <c r="O2" s="12" t="s">
        <v>21</v>
      </c>
      <c r="P2" s="52"/>
      <c r="Q2" s="12"/>
      <c r="R2" s="12"/>
      <c r="S2" s="12"/>
      <c r="T2" s="12"/>
      <c r="U2" s="12"/>
      <c r="V2" s="12"/>
      <c r="X2" s="13" t="s">
        <v>22</v>
      </c>
      <c r="Y2" s="12" t="s">
        <v>22</v>
      </c>
      <c r="Z2" s="13" t="s">
        <v>22</v>
      </c>
      <c r="AA2" s="13"/>
      <c r="AB2" s="13"/>
      <c r="AC2" s="13"/>
      <c r="AE2" s="59"/>
      <c r="AF2" s="59"/>
      <c r="AG2" s="59"/>
      <c r="AH2" s="59"/>
    </row>
    <row r="3" s="2" customFormat="1" ht="54" spans="1:34">
      <c r="A3" s="16" t="s">
        <v>0</v>
      </c>
      <c r="B3" s="17" t="s">
        <v>23</v>
      </c>
      <c r="C3" s="18" t="s">
        <v>24</v>
      </c>
      <c r="D3" s="18" t="s">
        <v>25</v>
      </c>
      <c r="E3" s="19" t="s">
        <v>26</v>
      </c>
      <c r="F3" s="19" t="s">
        <v>27</v>
      </c>
      <c r="G3" s="34" t="s">
        <v>28</v>
      </c>
      <c r="H3" s="19" t="s">
        <v>29</v>
      </c>
      <c r="I3" s="19" t="s">
        <v>30</v>
      </c>
      <c r="J3" s="19" t="s">
        <v>31</v>
      </c>
      <c r="K3" s="19" t="s">
        <v>32</v>
      </c>
      <c r="L3" s="18" t="s">
        <v>33</v>
      </c>
      <c r="M3" s="40" t="s">
        <v>34</v>
      </c>
      <c r="N3" s="40" t="s">
        <v>35</v>
      </c>
      <c r="O3" s="41" t="s">
        <v>36</v>
      </c>
      <c r="P3" s="53" t="s">
        <v>37</v>
      </c>
      <c r="Q3" s="41" t="s">
        <v>38</v>
      </c>
      <c r="R3" s="41" t="s">
        <v>39</v>
      </c>
      <c r="S3" s="41" t="s">
        <v>40</v>
      </c>
      <c r="T3" s="41" t="s">
        <v>41</v>
      </c>
      <c r="U3" s="41" t="s">
        <v>42</v>
      </c>
      <c r="V3" s="41" t="s">
        <v>43</v>
      </c>
      <c r="W3" s="41" t="s">
        <v>44</v>
      </c>
      <c r="X3" s="57" t="s">
        <v>45</v>
      </c>
      <c r="Y3" s="57" t="s">
        <v>34</v>
      </c>
      <c r="Z3" s="60" t="s">
        <v>46</v>
      </c>
      <c r="AA3" s="60" t="s">
        <v>47</v>
      </c>
      <c r="AB3" s="60" t="s">
        <v>48</v>
      </c>
      <c r="AC3" s="60" t="s">
        <v>49</v>
      </c>
      <c r="AD3" s="61" t="s">
        <v>50</v>
      </c>
      <c r="AE3" s="62" t="s">
        <v>51</v>
      </c>
      <c r="AF3" s="63" t="s">
        <v>52</v>
      </c>
      <c r="AG3" s="64" t="s">
        <v>53</v>
      </c>
      <c r="AH3" s="63" t="s">
        <v>54</v>
      </c>
    </row>
    <row r="4" s="3" customFormat="1" ht="13" spans="1:34">
      <c r="A4" s="8" t="s">
        <v>12</v>
      </c>
      <c r="B4" s="8" t="s">
        <v>55</v>
      </c>
      <c r="C4" s="8" t="s">
        <v>56</v>
      </c>
      <c r="D4" s="25" t="s">
        <v>57</v>
      </c>
      <c r="E4" s="22">
        <v>14072500</v>
      </c>
      <c r="F4" s="22">
        <v>13980500</v>
      </c>
      <c r="G4" s="35">
        <v>0</v>
      </c>
      <c r="H4" s="22">
        <v>0</v>
      </c>
      <c r="I4" s="22">
        <v>0</v>
      </c>
      <c r="J4" s="22">
        <v>14072500</v>
      </c>
      <c r="K4" s="22">
        <v>0</v>
      </c>
      <c r="L4" s="31" t="s">
        <v>58</v>
      </c>
      <c r="M4" s="8" t="s">
        <v>59</v>
      </c>
      <c r="N4" s="8" t="s">
        <v>60</v>
      </c>
      <c r="O4" s="8">
        <v>11258000</v>
      </c>
      <c r="P4" s="54" t="s">
        <v>61</v>
      </c>
      <c r="Q4" s="8"/>
      <c r="R4" s="8">
        <v>11258000</v>
      </c>
      <c r="S4" s="8"/>
      <c r="T4" s="8"/>
      <c r="U4" s="8"/>
      <c r="V4" s="8"/>
      <c r="Y4" s="8" t="s">
        <v>62</v>
      </c>
      <c r="AC4" s="25" t="s">
        <v>63</v>
      </c>
      <c r="AE4" s="58">
        <v>45488</v>
      </c>
      <c r="AF4" s="58">
        <v>45519</v>
      </c>
      <c r="AG4" s="58">
        <v>45565</v>
      </c>
      <c r="AH4" s="58">
        <v>45575</v>
      </c>
    </row>
    <row r="5" s="3" customFormat="1" ht="13" hidden="1" spans="1:34">
      <c r="A5" s="8" t="s">
        <v>14</v>
      </c>
      <c r="B5" s="8" t="s">
        <v>64</v>
      </c>
      <c r="C5" s="8" t="s">
        <v>65</v>
      </c>
      <c r="D5" s="10" t="s">
        <v>66</v>
      </c>
      <c r="E5" s="22">
        <v>11817700</v>
      </c>
      <c r="F5" s="22">
        <v>11817700</v>
      </c>
      <c r="G5" s="35">
        <v>0</v>
      </c>
      <c r="H5" s="22">
        <v>0</v>
      </c>
      <c r="I5" s="22">
        <v>0</v>
      </c>
      <c r="J5" s="22">
        <v>11817700</v>
      </c>
      <c r="K5" s="22">
        <v>0</v>
      </c>
      <c r="L5" s="31" t="s">
        <v>67</v>
      </c>
      <c r="M5" s="9" t="s">
        <v>59</v>
      </c>
      <c r="N5" s="37" t="s">
        <v>59</v>
      </c>
      <c r="O5" s="9">
        <v>4300000</v>
      </c>
      <c r="P5" s="10" t="s">
        <v>68</v>
      </c>
      <c r="Q5" s="9"/>
      <c r="R5" s="9"/>
      <c r="S5" s="9"/>
      <c r="T5" s="9"/>
      <c r="U5" s="9"/>
      <c r="V5" s="9">
        <v>4300000</v>
      </c>
      <c r="W5" s="3" t="s">
        <v>69</v>
      </c>
      <c r="Y5" s="8" t="s">
        <v>70</v>
      </c>
      <c r="AB5" s="25" t="s">
        <v>71</v>
      </c>
      <c r="AC5" s="25" t="s">
        <v>72</v>
      </c>
      <c r="AE5" s="58">
        <v>45493</v>
      </c>
      <c r="AF5" s="58">
        <v>45524</v>
      </c>
      <c r="AG5" s="58">
        <v>45570</v>
      </c>
      <c r="AH5" s="58">
        <v>45595</v>
      </c>
    </row>
    <row r="6" s="3" customFormat="1" ht="13" hidden="1" spans="1:34">
      <c r="A6" s="8" t="s">
        <v>13</v>
      </c>
      <c r="B6" s="8" t="s">
        <v>55</v>
      </c>
      <c r="C6" s="8" t="s">
        <v>73</v>
      </c>
      <c r="D6" s="25" t="s">
        <v>74</v>
      </c>
      <c r="E6" s="22">
        <v>6978000</v>
      </c>
      <c r="F6" s="22">
        <v>6978000</v>
      </c>
      <c r="G6" s="35">
        <v>0.85</v>
      </c>
      <c r="H6" s="22">
        <v>5931300</v>
      </c>
      <c r="I6" s="22">
        <v>5931300</v>
      </c>
      <c r="J6" s="22">
        <v>6978000</v>
      </c>
      <c r="K6" s="22">
        <v>0</v>
      </c>
      <c r="L6" s="31" t="s">
        <v>75</v>
      </c>
      <c r="M6" s="9" t="s">
        <v>76</v>
      </c>
      <c r="N6" s="9" t="s">
        <v>76</v>
      </c>
      <c r="O6" s="22">
        <v>1046700</v>
      </c>
      <c r="P6" s="10"/>
      <c r="Q6" s="9"/>
      <c r="R6" s="9"/>
      <c r="S6" s="9"/>
      <c r="T6" s="9"/>
      <c r="U6" s="9"/>
      <c r="V6" s="22">
        <v>1046700</v>
      </c>
      <c r="Y6" s="8" t="s">
        <v>77</v>
      </c>
      <c r="AB6" s="25" t="s">
        <v>78</v>
      </c>
      <c r="AC6" s="25" t="s">
        <v>79</v>
      </c>
      <c r="AE6" s="58">
        <v>45478</v>
      </c>
      <c r="AF6" s="58">
        <v>45509</v>
      </c>
      <c r="AG6" s="65">
        <v>45555</v>
      </c>
      <c r="AH6" s="58">
        <v>45565</v>
      </c>
    </row>
    <row r="7" s="3" customFormat="1" ht="13" hidden="1" spans="1:34">
      <c r="A7" s="8" t="s">
        <v>12</v>
      </c>
      <c r="B7" s="8" t="s">
        <v>55</v>
      </c>
      <c r="C7" s="8" t="s">
        <v>80</v>
      </c>
      <c r="D7" s="25" t="s">
        <v>81</v>
      </c>
      <c r="E7" s="22">
        <v>6500000</v>
      </c>
      <c r="F7" s="22">
        <v>6500000</v>
      </c>
      <c r="G7" s="35">
        <v>0.5</v>
      </c>
      <c r="H7" s="22">
        <v>3250000</v>
      </c>
      <c r="I7" s="22">
        <v>3250000</v>
      </c>
      <c r="J7" s="22">
        <v>6500000</v>
      </c>
      <c r="K7" s="22">
        <v>0</v>
      </c>
      <c r="L7" s="31" t="s">
        <v>82</v>
      </c>
      <c r="M7" s="8" t="s">
        <v>59</v>
      </c>
      <c r="N7" s="8" t="s">
        <v>59</v>
      </c>
      <c r="O7" s="22">
        <v>3250000</v>
      </c>
      <c r="P7" s="54" t="s">
        <v>83</v>
      </c>
      <c r="Q7" s="8"/>
      <c r="R7" s="8"/>
      <c r="S7" s="8"/>
      <c r="T7" s="8"/>
      <c r="U7" s="8"/>
      <c r="V7" s="22">
        <v>3250000</v>
      </c>
      <c r="Y7" s="8" t="s">
        <v>84</v>
      </c>
      <c r="AC7" s="25" t="s">
        <v>85</v>
      </c>
      <c r="AE7" s="58">
        <v>45488</v>
      </c>
      <c r="AF7" s="58">
        <v>45498</v>
      </c>
      <c r="AG7" s="58">
        <v>45545</v>
      </c>
      <c r="AH7" s="58">
        <v>45555</v>
      </c>
    </row>
    <row r="8" s="3" customFormat="1" ht="13" hidden="1" spans="1:34">
      <c r="A8" s="8" t="s">
        <v>16</v>
      </c>
      <c r="B8" s="9" t="s">
        <v>86</v>
      </c>
      <c r="C8" s="8" t="s">
        <v>87</v>
      </c>
      <c r="D8" s="10" t="s">
        <v>88</v>
      </c>
      <c r="E8" s="22">
        <v>6352602</v>
      </c>
      <c r="F8" s="22">
        <v>6352602</v>
      </c>
      <c r="G8" s="35">
        <v>0.2427</v>
      </c>
      <c r="H8" s="22">
        <v>1905480</v>
      </c>
      <c r="I8" s="22">
        <v>1905745.4436</v>
      </c>
      <c r="J8" s="22">
        <v>6352602</v>
      </c>
      <c r="K8" s="22">
        <v>0</v>
      </c>
      <c r="L8" s="31" t="s">
        <v>89</v>
      </c>
      <c r="M8" s="9" t="s">
        <v>76</v>
      </c>
      <c r="N8" s="37" t="s">
        <v>76</v>
      </c>
      <c r="O8" s="42">
        <v>4447122</v>
      </c>
      <c r="P8" s="24" t="s">
        <v>90</v>
      </c>
      <c r="Q8" s="42">
        <v>1950000</v>
      </c>
      <c r="R8" s="9">
        <v>0</v>
      </c>
      <c r="S8" s="9">
        <v>0</v>
      </c>
      <c r="T8" s="9"/>
      <c r="U8" s="9"/>
      <c r="V8" s="22">
        <v>2497122</v>
      </c>
      <c r="W8" s="25" t="s">
        <v>91</v>
      </c>
      <c r="X8" s="25"/>
      <c r="Y8" s="8" t="s">
        <v>76</v>
      </c>
      <c r="AA8" s="25"/>
      <c r="AB8" s="25"/>
      <c r="AC8" s="25"/>
      <c r="AD8" s="25"/>
      <c r="AH8" s="58">
        <v>45534</v>
      </c>
    </row>
    <row r="9" s="3" customFormat="1" ht="13" hidden="1" spans="1:34">
      <c r="A9" s="8" t="s">
        <v>15</v>
      </c>
      <c r="B9" s="8" t="s">
        <v>86</v>
      </c>
      <c r="C9" s="8" t="s">
        <v>92</v>
      </c>
      <c r="D9" s="10" t="s">
        <v>93</v>
      </c>
      <c r="E9" s="22">
        <v>5980000</v>
      </c>
      <c r="F9" s="22">
        <v>5980000</v>
      </c>
      <c r="G9" s="35">
        <v>0.4</v>
      </c>
      <c r="H9" s="22">
        <v>2392000</v>
      </c>
      <c r="I9" s="22">
        <v>0</v>
      </c>
      <c r="J9" s="22">
        <v>5980000</v>
      </c>
      <c r="K9" s="22">
        <v>0</v>
      </c>
      <c r="L9" s="31" t="s">
        <v>94</v>
      </c>
      <c r="M9" s="9" t="s">
        <v>59</v>
      </c>
      <c r="N9" s="37" t="s">
        <v>59</v>
      </c>
      <c r="O9" s="9">
        <v>2990000</v>
      </c>
      <c r="P9" s="10" t="s">
        <v>95</v>
      </c>
      <c r="Q9" s="9"/>
      <c r="R9" s="9"/>
      <c r="S9" s="9"/>
      <c r="T9" s="9"/>
      <c r="U9" s="9"/>
      <c r="V9" s="9">
        <v>2990000</v>
      </c>
      <c r="W9" s="25" t="s">
        <v>96</v>
      </c>
      <c r="X9" s="25"/>
      <c r="Y9" s="8" t="s">
        <v>77</v>
      </c>
      <c r="AA9" s="25"/>
      <c r="AB9" s="25"/>
      <c r="AC9" s="25"/>
      <c r="AD9" s="25"/>
      <c r="AH9" s="58"/>
    </row>
    <row r="10" s="3" customFormat="1" ht="13" spans="1:27">
      <c r="A10" s="8" t="s">
        <v>12</v>
      </c>
      <c r="B10" s="8" t="s">
        <v>97</v>
      </c>
      <c r="C10" s="8" t="s">
        <v>98</v>
      </c>
      <c r="D10" s="10" t="s">
        <v>99</v>
      </c>
      <c r="E10" s="22">
        <v>3290800</v>
      </c>
      <c r="F10" s="22">
        <v>3290800</v>
      </c>
      <c r="G10" s="35">
        <v>0.3</v>
      </c>
      <c r="H10" s="22">
        <v>987240</v>
      </c>
      <c r="I10" s="22">
        <v>987240</v>
      </c>
      <c r="J10" s="22">
        <v>3290800</v>
      </c>
      <c r="K10" s="22">
        <v>0</v>
      </c>
      <c r="L10" s="31" t="s">
        <v>100</v>
      </c>
      <c r="M10" s="9" t="s">
        <v>59</v>
      </c>
      <c r="N10" s="9" t="s">
        <v>59</v>
      </c>
      <c r="O10" s="22">
        <v>2139020</v>
      </c>
      <c r="P10" s="10" t="s">
        <v>101</v>
      </c>
      <c r="Q10" s="9"/>
      <c r="R10" s="9"/>
      <c r="S10" s="9"/>
      <c r="T10" s="9"/>
      <c r="U10" s="9"/>
      <c r="V10" s="22">
        <v>2139020</v>
      </c>
      <c r="Y10" s="8" t="s">
        <v>77</v>
      </c>
      <c r="AA10" s="25" t="s">
        <v>102</v>
      </c>
    </row>
    <row r="11" s="3" customFormat="1" ht="13" hidden="1" spans="1:25">
      <c r="A11" s="8" t="s">
        <v>103</v>
      </c>
      <c r="B11" s="8" t="s">
        <v>97</v>
      </c>
      <c r="C11" s="8" t="s">
        <v>104</v>
      </c>
      <c r="D11" s="25" t="s">
        <v>105</v>
      </c>
      <c r="E11" s="22">
        <v>2846000</v>
      </c>
      <c r="F11" s="22">
        <v>2846000</v>
      </c>
      <c r="G11" s="35">
        <v>0.3</v>
      </c>
      <c r="H11" s="22">
        <v>853800</v>
      </c>
      <c r="I11" s="22">
        <v>853800</v>
      </c>
      <c r="J11" s="22">
        <v>2846000</v>
      </c>
      <c r="K11" s="22">
        <v>0</v>
      </c>
      <c r="L11" s="31" t="s">
        <v>100</v>
      </c>
      <c r="M11" s="9" t="s">
        <v>106</v>
      </c>
      <c r="N11" s="37" t="s">
        <v>106</v>
      </c>
      <c r="O11" s="9">
        <v>1849900</v>
      </c>
      <c r="P11" s="10" t="s">
        <v>107</v>
      </c>
      <c r="Q11" s="9">
        <v>1849900</v>
      </c>
      <c r="R11" s="9">
        <v>0</v>
      </c>
      <c r="S11" s="9">
        <v>0</v>
      </c>
      <c r="T11" s="9"/>
      <c r="U11" s="9"/>
      <c r="V11" s="22"/>
      <c r="Y11" s="8" t="s">
        <v>106</v>
      </c>
    </row>
    <row r="12" s="3" customFormat="1" ht="13" spans="1:34">
      <c r="A12" s="8" t="s">
        <v>12</v>
      </c>
      <c r="B12" s="8" t="s">
        <v>64</v>
      </c>
      <c r="C12" s="8" t="s">
        <v>108</v>
      </c>
      <c r="D12" s="10" t="s">
        <v>109</v>
      </c>
      <c r="E12" s="22">
        <v>2290000</v>
      </c>
      <c r="F12" s="22">
        <v>2290000</v>
      </c>
      <c r="G12" s="35">
        <v>0.5065</v>
      </c>
      <c r="H12" s="22">
        <v>1950000</v>
      </c>
      <c r="I12" s="22">
        <v>1365025</v>
      </c>
      <c r="J12" s="22">
        <v>2290000</v>
      </c>
      <c r="K12" s="22">
        <v>0</v>
      </c>
      <c r="L12" s="31" t="s">
        <v>110</v>
      </c>
      <c r="M12" s="9" t="s">
        <v>111</v>
      </c>
      <c r="N12" s="9" t="s">
        <v>111</v>
      </c>
      <c r="O12" s="9">
        <v>340000</v>
      </c>
      <c r="P12" s="10" t="s">
        <v>112</v>
      </c>
      <c r="Q12" s="9"/>
      <c r="R12" s="9"/>
      <c r="S12" s="9"/>
      <c r="T12" s="9"/>
      <c r="U12" s="9"/>
      <c r="V12" s="9"/>
      <c r="Y12" s="8" t="s">
        <v>111</v>
      </c>
      <c r="AC12" s="25" t="s">
        <v>113</v>
      </c>
      <c r="AE12" s="58">
        <v>45519</v>
      </c>
      <c r="AF12" s="58">
        <v>45536</v>
      </c>
      <c r="AG12" s="58">
        <v>45580</v>
      </c>
      <c r="AH12" s="58"/>
    </row>
    <row r="13" s="3" customFormat="1" ht="13" spans="1:27">
      <c r="A13" s="8" t="s">
        <v>12</v>
      </c>
      <c r="B13" s="8" t="s">
        <v>97</v>
      </c>
      <c r="C13" s="8" t="s">
        <v>114</v>
      </c>
      <c r="D13" s="10" t="s">
        <v>115</v>
      </c>
      <c r="E13" s="22">
        <v>2280000</v>
      </c>
      <c r="F13" s="22">
        <v>2280000</v>
      </c>
      <c r="G13" s="35">
        <v>0</v>
      </c>
      <c r="H13" s="22">
        <v>0</v>
      </c>
      <c r="I13" s="22">
        <v>0</v>
      </c>
      <c r="J13" s="22">
        <v>2280000</v>
      </c>
      <c r="K13" s="22">
        <v>0</v>
      </c>
      <c r="L13" s="31" t="s">
        <v>116</v>
      </c>
      <c r="M13" s="9" t="s">
        <v>77</v>
      </c>
      <c r="N13" s="9" t="s">
        <v>77</v>
      </c>
      <c r="O13" s="9">
        <v>2280000</v>
      </c>
      <c r="P13" s="10" t="s">
        <v>117</v>
      </c>
      <c r="Q13" s="9"/>
      <c r="R13" s="9"/>
      <c r="S13" s="9">
        <v>2280000</v>
      </c>
      <c r="T13" s="9"/>
      <c r="U13" s="9"/>
      <c r="V13" s="22"/>
      <c r="Y13" s="8" t="s">
        <v>77</v>
      </c>
      <c r="AA13" s="25" t="s">
        <v>118</v>
      </c>
    </row>
    <row r="14" s="3" customFormat="1" ht="13" hidden="1" spans="1:29">
      <c r="A14" s="8" t="s">
        <v>14</v>
      </c>
      <c r="B14" s="8" t="s">
        <v>97</v>
      </c>
      <c r="C14" s="8" t="s">
        <v>119</v>
      </c>
      <c r="D14" s="10" t="s">
        <v>120</v>
      </c>
      <c r="E14" s="22">
        <v>2100000</v>
      </c>
      <c r="F14" s="22">
        <v>2088000</v>
      </c>
      <c r="G14" s="35">
        <v>0.4</v>
      </c>
      <c r="H14" s="22">
        <v>840000</v>
      </c>
      <c r="I14" s="22">
        <v>420000</v>
      </c>
      <c r="J14" s="22">
        <v>2100000</v>
      </c>
      <c r="K14" s="22">
        <v>0</v>
      </c>
      <c r="L14" s="31" t="s">
        <v>121</v>
      </c>
      <c r="M14" s="9" t="s">
        <v>62</v>
      </c>
      <c r="N14" s="37" t="s">
        <v>62</v>
      </c>
      <c r="O14" s="9">
        <v>1092000</v>
      </c>
      <c r="P14" s="10" t="s">
        <v>122</v>
      </c>
      <c r="Q14" s="9"/>
      <c r="R14" s="9"/>
      <c r="S14" s="9"/>
      <c r="T14" s="9">
        <v>1092000</v>
      </c>
      <c r="U14" s="9"/>
      <c r="V14" s="22"/>
      <c r="W14" s="3" t="s">
        <v>123</v>
      </c>
      <c r="Y14" s="8" t="s">
        <v>124</v>
      </c>
      <c r="AC14" s="25" t="s">
        <v>125</v>
      </c>
    </row>
    <row r="15" s="3" customFormat="1" ht="13" hidden="1" spans="1:27">
      <c r="A15" s="2" t="s">
        <v>14</v>
      </c>
      <c r="B15" s="8" t="s">
        <v>97</v>
      </c>
      <c r="C15" s="28" t="s">
        <v>126</v>
      </c>
      <c r="D15" s="20" t="s">
        <v>127</v>
      </c>
      <c r="E15" s="22">
        <v>3350000</v>
      </c>
      <c r="F15" s="22">
        <v>1880000</v>
      </c>
      <c r="G15" s="35">
        <v>0.65</v>
      </c>
      <c r="H15" s="22">
        <v>2177500</v>
      </c>
      <c r="I15" s="22">
        <v>0</v>
      </c>
      <c r="J15" s="22">
        <v>3350000</v>
      </c>
      <c r="K15" s="22">
        <v>-0.00999999977648258</v>
      </c>
      <c r="L15" s="31" t="s">
        <v>128</v>
      </c>
      <c r="M15" s="2" t="s">
        <v>62</v>
      </c>
      <c r="N15" s="7" t="s">
        <v>62</v>
      </c>
      <c r="O15" s="2">
        <v>1005000</v>
      </c>
      <c r="P15" s="55" t="s">
        <v>129</v>
      </c>
      <c r="T15" s="2">
        <v>1005000</v>
      </c>
      <c r="W15" s="3" t="s">
        <v>130</v>
      </c>
      <c r="Y15" s="8" t="s">
        <v>124</v>
      </c>
      <c r="AA15" s="25" t="s">
        <v>118</v>
      </c>
    </row>
    <row r="16" s="3" customFormat="1" ht="13" hidden="1" spans="1:30">
      <c r="A16" s="8" t="s">
        <v>13</v>
      </c>
      <c r="B16" s="49" t="s">
        <v>97</v>
      </c>
      <c r="C16" s="8" t="s">
        <v>131</v>
      </c>
      <c r="D16" s="10" t="s">
        <v>132</v>
      </c>
      <c r="E16" s="22">
        <v>2380900</v>
      </c>
      <c r="F16" s="22">
        <v>1875300</v>
      </c>
      <c r="G16" s="35">
        <v>0.5</v>
      </c>
      <c r="H16" s="22">
        <v>1358000</v>
      </c>
      <c r="I16" s="22">
        <v>543200</v>
      </c>
      <c r="J16" s="22">
        <v>2325050.02</v>
      </c>
      <c r="K16" s="22">
        <v>0</v>
      </c>
      <c r="L16" s="31" t="s">
        <v>133</v>
      </c>
      <c r="M16" s="9" t="s">
        <v>59</v>
      </c>
      <c r="N16" s="37" t="s">
        <v>59</v>
      </c>
      <c r="O16" s="22">
        <v>714270</v>
      </c>
      <c r="P16" s="54" t="s">
        <v>134</v>
      </c>
      <c r="Q16" s="9"/>
      <c r="R16" s="9"/>
      <c r="S16" s="9"/>
      <c r="T16" s="9"/>
      <c r="U16" s="9"/>
      <c r="V16" s="22">
        <v>714270</v>
      </c>
      <c r="W16" s="25" t="s">
        <v>134</v>
      </c>
      <c r="X16" s="25"/>
      <c r="Y16" s="8" t="s">
        <v>59</v>
      </c>
      <c r="AA16" s="25"/>
      <c r="AB16" s="25"/>
      <c r="AC16" s="25"/>
      <c r="AD16" s="25"/>
    </row>
    <row r="17" s="3" customFormat="1" ht="13" hidden="1" spans="1:34">
      <c r="A17" s="8" t="s">
        <v>12</v>
      </c>
      <c r="B17" s="8" t="s">
        <v>86</v>
      </c>
      <c r="C17" s="8" t="s">
        <v>135</v>
      </c>
      <c r="D17" s="10" t="s">
        <v>136</v>
      </c>
      <c r="E17" s="22">
        <v>1840000</v>
      </c>
      <c r="F17" s="22">
        <v>1840000</v>
      </c>
      <c r="G17" s="35">
        <v>0</v>
      </c>
      <c r="H17" s="22">
        <v>0</v>
      </c>
      <c r="I17" s="22">
        <v>0</v>
      </c>
      <c r="J17" s="22" t="s">
        <v>137</v>
      </c>
      <c r="K17" s="22">
        <v>0</v>
      </c>
      <c r="L17" s="31">
        <v>0</v>
      </c>
      <c r="M17" s="9" t="s">
        <v>84</v>
      </c>
      <c r="N17" s="9" t="s">
        <v>84</v>
      </c>
      <c r="O17" s="22">
        <v>1840000</v>
      </c>
      <c r="P17" s="10" t="s">
        <v>138</v>
      </c>
      <c r="Q17" s="9"/>
      <c r="R17" s="9"/>
      <c r="S17" s="9"/>
      <c r="T17" s="9"/>
      <c r="U17" s="9">
        <v>1840000</v>
      </c>
      <c r="V17" s="22"/>
      <c r="W17" s="25" t="s">
        <v>139</v>
      </c>
      <c r="X17" s="25"/>
      <c r="Y17" s="8" t="s">
        <v>84</v>
      </c>
      <c r="AA17" s="25"/>
      <c r="AB17" s="25"/>
      <c r="AC17" s="25"/>
      <c r="AD17" s="25"/>
      <c r="AH17" s="58"/>
    </row>
    <row r="18" s="3" customFormat="1" ht="13" hidden="1" spans="1:30">
      <c r="A18" s="2" t="s">
        <v>13</v>
      </c>
      <c r="B18" s="8" t="s">
        <v>97</v>
      </c>
      <c r="C18" s="26" t="s">
        <v>140</v>
      </c>
      <c r="D18" s="20" t="s">
        <v>141</v>
      </c>
      <c r="E18" s="22">
        <v>1788510</v>
      </c>
      <c r="F18" s="22">
        <v>1788510</v>
      </c>
      <c r="G18" s="35">
        <v>0</v>
      </c>
      <c r="H18" s="22">
        <v>0</v>
      </c>
      <c r="I18" s="22">
        <v>0</v>
      </c>
      <c r="J18" s="22">
        <v>1788510</v>
      </c>
      <c r="K18" s="22">
        <v>0</v>
      </c>
      <c r="L18" s="31" t="s">
        <v>142</v>
      </c>
      <c r="M18" s="2" t="s">
        <v>59</v>
      </c>
      <c r="N18" s="37" t="s">
        <v>59</v>
      </c>
      <c r="O18" s="22">
        <v>1788510</v>
      </c>
      <c r="P18" s="54" t="s">
        <v>143</v>
      </c>
      <c r="V18" s="22">
        <v>1788510</v>
      </c>
      <c r="W18" s="25" t="s">
        <v>143</v>
      </c>
      <c r="X18" s="25"/>
      <c r="Y18" s="8" t="s">
        <v>124</v>
      </c>
      <c r="AA18" s="25" t="s">
        <v>118</v>
      </c>
      <c r="AB18" s="25"/>
      <c r="AC18" s="25"/>
      <c r="AD18" s="25"/>
    </row>
    <row r="19" s="3" customFormat="1" ht="13" hidden="1" spans="1:30">
      <c r="A19" s="2" t="s">
        <v>13</v>
      </c>
      <c r="B19" s="8" t="s">
        <v>97</v>
      </c>
      <c r="C19" s="8" t="s">
        <v>144</v>
      </c>
      <c r="D19" s="20" t="s">
        <v>145</v>
      </c>
      <c r="E19" s="22">
        <v>1788510</v>
      </c>
      <c r="F19" s="22">
        <v>1788510</v>
      </c>
      <c r="G19" s="35">
        <v>0</v>
      </c>
      <c r="H19" s="22">
        <v>0</v>
      </c>
      <c r="I19" s="22">
        <v>0</v>
      </c>
      <c r="J19" s="22">
        <v>1788510</v>
      </c>
      <c r="K19" s="22">
        <v>0</v>
      </c>
      <c r="L19" s="31" t="s">
        <v>142</v>
      </c>
      <c r="M19" s="2" t="s">
        <v>60</v>
      </c>
      <c r="N19" s="2" t="s">
        <v>60</v>
      </c>
      <c r="O19" s="2">
        <v>1788510</v>
      </c>
      <c r="P19" s="54" t="s">
        <v>146</v>
      </c>
      <c r="R19" s="2">
        <v>1788510</v>
      </c>
      <c r="W19" s="25" t="s">
        <v>146</v>
      </c>
      <c r="X19" s="25"/>
      <c r="Y19" s="8" t="s">
        <v>60</v>
      </c>
      <c r="AA19" s="25"/>
      <c r="AB19" s="25"/>
      <c r="AC19" s="25"/>
      <c r="AD19" s="25"/>
    </row>
    <row r="20" s="3" customFormat="1" ht="13" hidden="1" spans="1:30">
      <c r="A20" s="8" t="s">
        <v>13</v>
      </c>
      <c r="B20" s="8" t="s">
        <v>147</v>
      </c>
      <c r="C20" s="8" t="s">
        <v>148</v>
      </c>
      <c r="D20" s="10" t="s">
        <v>149</v>
      </c>
      <c r="E20" s="22">
        <v>1590000</v>
      </c>
      <c r="F20" s="22">
        <v>1590000</v>
      </c>
      <c r="G20" s="35">
        <v>0.5535</v>
      </c>
      <c r="H20" s="22">
        <v>880000</v>
      </c>
      <c r="I20" s="22">
        <v>400065</v>
      </c>
      <c r="J20" s="22">
        <v>1590000</v>
      </c>
      <c r="K20" s="22">
        <v>0</v>
      </c>
      <c r="L20" s="31" t="s">
        <v>150</v>
      </c>
      <c r="M20" s="9" t="s">
        <v>59</v>
      </c>
      <c r="N20" s="37" t="s">
        <v>59</v>
      </c>
      <c r="O20" s="22">
        <v>710000</v>
      </c>
      <c r="P20" s="54" t="s">
        <v>151</v>
      </c>
      <c r="Q20" s="9"/>
      <c r="R20" s="9"/>
      <c r="S20" s="9"/>
      <c r="T20" s="9"/>
      <c r="U20" s="9"/>
      <c r="V20" s="22">
        <v>710000</v>
      </c>
      <c r="W20" s="25" t="s">
        <v>151</v>
      </c>
      <c r="X20" s="25"/>
      <c r="Y20" s="8" t="s">
        <v>59</v>
      </c>
      <c r="AA20" s="25"/>
      <c r="AB20" s="25"/>
      <c r="AC20" s="25"/>
      <c r="AD20" s="25"/>
    </row>
    <row r="21" s="3" customFormat="1" ht="13" hidden="1" spans="1:34">
      <c r="A21" s="8" t="s">
        <v>14</v>
      </c>
      <c r="B21" s="8" t="s">
        <v>86</v>
      </c>
      <c r="C21" s="8" t="s">
        <v>152</v>
      </c>
      <c r="D21" s="10" t="s">
        <v>153</v>
      </c>
      <c r="E21" s="22">
        <v>1500000</v>
      </c>
      <c r="F21" s="22">
        <v>1500000</v>
      </c>
      <c r="G21" s="35">
        <v>0.7</v>
      </c>
      <c r="H21" s="22">
        <v>1050000</v>
      </c>
      <c r="I21" s="22">
        <v>1050000</v>
      </c>
      <c r="J21" s="22">
        <v>1500000</v>
      </c>
      <c r="K21" s="22">
        <v>0</v>
      </c>
      <c r="L21" s="31" t="s">
        <v>154</v>
      </c>
      <c r="M21" s="9" t="s">
        <v>77</v>
      </c>
      <c r="N21" s="37" t="s">
        <v>77</v>
      </c>
      <c r="O21" s="9">
        <v>450000</v>
      </c>
      <c r="P21" s="10" t="s">
        <v>155</v>
      </c>
      <c r="Q21" s="9"/>
      <c r="R21" s="9"/>
      <c r="S21" s="9">
        <v>450000</v>
      </c>
      <c r="T21" s="9"/>
      <c r="U21" s="9"/>
      <c r="V21" s="22"/>
      <c r="W21" s="3" t="s">
        <v>156</v>
      </c>
      <c r="Y21" s="8" t="s">
        <v>77</v>
      </c>
      <c r="AH21" s="58"/>
    </row>
    <row r="22" s="3" customFormat="1" ht="13" hidden="1" spans="1:34">
      <c r="A22" s="8" t="s">
        <v>15</v>
      </c>
      <c r="B22" s="8" t="s">
        <v>86</v>
      </c>
      <c r="C22" s="8" t="s">
        <v>157</v>
      </c>
      <c r="D22" s="10" t="s">
        <v>158</v>
      </c>
      <c r="E22" s="22">
        <v>2555000</v>
      </c>
      <c r="F22" s="22">
        <v>1455000</v>
      </c>
      <c r="G22" s="35">
        <v>0.3</v>
      </c>
      <c r="H22" s="22">
        <v>766500</v>
      </c>
      <c r="I22" s="22">
        <v>766500</v>
      </c>
      <c r="J22" s="22">
        <v>2555000</v>
      </c>
      <c r="K22" s="22">
        <v>0</v>
      </c>
      <c r="L22" s="31" t="s">
        <v>159</v>
      </c>
      <c r="M22" s="9" t="s">
        <v>160</v>
      </c>
      <c r="N22" s="37" t="s">
        <v>106</v>
      </c>
      <c r="O22" s="9">
        <v>1530000</v>
      </c>
      <c r="P22" s="10" t="s">
        <v>161</v>
      </c>
      <c r="Q22" s="9">
        <v>1530000</v>
      </c>
      <c r="R22" s="9"/>
      <c r="S22" s="9"/>
      <c r="T22" s="9"/>
      <c r="U22" s="9"/>
      <c r="V22" s="22"/>
      <c r="W22" s="25" t="s">
        <v>162</v>
      </c>
      <c r="X22" s="25"/>
      <c r="Y22" s="8" t="s">
        <v>160</v>
      </c>
      <c r="AA22" s="25"/>
      <c r="AB22" s="25"/>
      <c r="AC22" s="25"/>
      <c r="AD22" s="25"/>
      <c r="AH22" s="58"/>
    </row>
    <row r="23" s="3" customFormat="1" ht="13" hidden="1" spans="1:27">
      <c r="A23" s="8" t="s">
        <v>163</v>
      </c>
      <c r="B23" s="8" t="s">
        <v>97</v>
      </c>
      <c r="C23" s="8" t="s">
        <v>164</v>
      </c>
      <c r="D23" s="10" t="s">
        <v>165</v>
      </c>
      <c r="E23" s="22">
        <v>1370000</v>
      </c>
      <c r="F23" s="22">
        <v>1370000</v>
      </c>
      <c r="G23" s="35">
        <v>0.3</v>
      </c>
      <c r="H23" s="22">
        <v>411000</v>
      </c>
      <c r="I23" s="22">
        <v>0</v>
      </c>
      <c r="J23" s="22">
        <v>1370000</v>
      </c>
      <c r="K23" s="22">
        <v>0</v>
      </c>
      <c r="L23" s="31" t="s">
        <v>166</v>
      </c>
      <c r="M23" s="9" t="s">
        <v>111</v>
      </c>
      <c r="N23" s="37" t="s">
        <v>111</v>
      </c>
      <c r="O23" s="9">
        <v>822000</v>
      </c>
      <c r="P23" s="10" t="s">
        <v>167</v>
      </c>
      <c r="Q23" s="9"/>
      <c r="R23" s="9"/>
      <c r="S23" s="9">
        <v>411000</v>
      </c>
      <c r="T23" s="9">
        <v>411000</v>
      </c>
      <c r="U23" s="9"/>
      <c r="V23" s="22"/>
      <c r="Y23" s="8" t="s">
        <v>124</v>
      </c>
      <c r="AA23" s="25" t="s">
        <v>118</v>
      </c>
    </row>
    <row r="24" s="3" customFormat="1" ht="13" hidden="1" spans="1:30">
      <c r="A24" s="2" t="s">
        <v>13</v>
      </c>
      <c r="B24" s="8" t="s">
        <v>97</v>
      </c>
      <c r="C24" s="26" t="s">
        <v>168</v>
      </c>
      <c r="D24" s="20" t="s">
        <v>169</v>
      </c>
      <c r="E24" s="22">
        <v>1192340</v>
      </c>
      <c r="F24" s="22">
        <v>1192340</v>
      </c>
      <c r="G24" s="35">
        <v>0</v>
      </c>
      <c r="H24" s="22">
        <v>0</v>
      </c>
      <c r="I24" s="22">
        <v>0</v>
      </c>
      <c r="J24" s="22">
        <v>1192340</v>
      </c>
      <c r="K24" s="22">
        <v>0</v>
      </c>
      <c r="L24" s="31" t="s">
        <v>142</v>
      </c>
      <c r="M24" s="2" t="s">
        <v>59</v>
      </c>
      <c r="N24" s="37" t="s">
        <v>59</v>
      </c>
      <c r="O24" s="22">
        <v>1192340</v>
      </c>
      <c r="P24" s="54" t="s">
        <v>143</v>
      </c>
      <c r="V24" s="22">
        <v>1192340</v>
      </c>
      <c r="W24" s="25" t="s">
        <v>143</v>
      </c>
      <c r="X24" s="25"/>
      <c r="Y24" s="8" t="s">
        <v>76</v>
      </c>
      <c r="AA24" s="25" t="s">
        <v>118</v>
      </c>
      <c r="AB24" s="25"/>
      <c r="AC24" s="25"/>
      <c r="AD24" s="25"/>
    </row>
    <row r="25" s="3" customFormat="1" ht="13" hidden="1" spans="1:30">
      <c r="A25" s="2" t="s">
        <v>13</v>
      </c>
      <c r="B25" s="8" t="s">
        <v>97</v>
      </c>
      <c r="C25" s="26" t="s">
        <v>170</v>
      </c>
      <c r="D25" s="20" t="s">
        <v>171</v>
      </c>
      <c r="E25" s="22">
        <v>1192340</v>
      </c>
      <c r="F25" s="22">
        <v>1192340</v>
      </c>
      <c r="G25" s="35">
        <v>0</v>
      </c>
      <c r="H25" s="22">
        <v>0</v>
      </c>
      <c r="I25" s="22">
        <v>0</v>
      </c>
      <c r="J25" s="22">
        <v>1192340</v>
      </c>
      <c r="K25" s="22">
        <v>0</v>
      </c>
      <c r="L25" s="31" t="s">
        <v>142</v>
      </c>
      <c r="M25" s="2" t="s">
        <v>59</v>
      </c>
      <c r="N25" s="37" t="s">
        <v>59</v>
      </c>
      <c r="O25" s="22">
        <v>1192340</v>
      </c>
      <c r="P25" s="54" t="s">
        <v>143</v>
      </c>
      <c r="V25" s="22">
        <v>1192340</v>
      </c>
      <c r="W25" s="25" t="s">
        <v>143</v>
      </c>
      <c r="X25" s="25"/>
      <c r="Y25" s="8" t="s">
        <v>76</v>
      </c>
      <c r="AA25" s="25" t="s">
        <v>118</v>
      </c>
      <c r="AB25" s="25"/>
      <c r="AC25" s="25"/>
      <c r="AD25" s="25"/>
    </row>
    <row r="26" s="3" customFormat="1" ht="13" hidden="1" spans="1:34">
      <c r="A26" s="8" t="s">
        <v>17</v>
      </c>
      <c r="B26" s="8" t="s">
        <v>86</v>
      </c>
      <c r="C26" s="8" t="s">
        <v>172</v>
      </c>
      <c r="D26" s="10" t="s">
        <v>173</v>
      </c>
      <c r="E26" s="22">
        <v>1095000</v>
      </c>
      <c r="F26" s="22">
        <v>1095000</v>
      </c>
      <c r="G26" s="35">
        <v>0.5</v>
      </c>
      <c r="H26" s="22">
        <v>547500</v>
      </c>
      <c r="I26" s="22">
        <v>547500</v>
      </c>
      <c r="J26" s="22">
        <v>1095000</v>
      </c>
      <c r="K26" s="22">
        <v>0</v>
      </c>
      <c r="L26" s="31" t="s">
        <v>174</v>
      </c>
      <c r="M26" s="9" t="s">
        <v>77</v>
      </c>
      <c r="N26" s="37" t="s">
        <v>77</v>
      </c>
      <c r="O26" s="9">
        <v>547500</v>
      </c>
      <c r="P26" s="10"/>
      <c r="Q26" s="9"/>
      <c r="R26" s="9"/>
      <c r="S26" s="9">
        <v>547500</v>
      </c>
      <c r="T26" s="9"/>
      <c r="U26" s="9"/>
      <c r="V26" s="9"/>
      <c r="Y26" s="8" t="s">
        <v>77</v>
      </c>
      <c r="AH26" s="58"/>
    </row>
    <row r="27" s="3" customFormat="1" ht="13" hidden="1" spans="1:30">
      <c r="A27" s="8" t="s">
        <v>13</v>
      </c>
      <c r="B27" s="8" t="s">
        <v>175</v>
      </c>
      <c r="C27" s="8" t="s">
        <v>176</v>
      </c>
      <c r="D27" s="10" t="s">
        <v>177</v>
      </c>
      <c r="E27" s="22">
        <v>1050000</v>
      </c>
      <c r="F27" s="22">
        <v>1035300</v>
      </c>
      <c r="G27" s="35">
        <v>0</v>
      </c>
      <c r="H27" s="22">
        <v>0</v>
      </c>
      <c r="I27" s="22">
        <v>0</v>
      </c>
      <c r="J27" s="22">
        <v>1050000</v>
      </c>
      <c r="K27" s="22">
        <v>0</v>
      </c>
      <c r="L27" s="31" t="s">
        <v>178</v>
      </c>
      <c r="M27" s="9" t="s">
        <v>59</v>
      </c>
      <c r="N27" s="37" t="s">
        <v>59</v>
      </c>
      <c r="O27" s="22">
        <v>1039500</v>
      </c>
      <c r="P27" s="54" t="s">
        <v>179</v>
      </c>
      <c r="Q27" s="9"/>
      <c r="R27" s="9"/>
      <c r="S27" s="9"/>
      <c r="T27" s="9"/>
      <c r="U27" s="9"/>
      <c r="V27" s="22">
        <v>1039500</v>
      </c>
      <c r="W27" s="25" t="s">
        <v>179</v>
      </c>
      <c r="X27" s="25"/>
      <c r="Y27" s="8" t="s">
        <v>59</v>
      </c>
      <c r="AA27" s="25"/>
      <c r="AB27" s="25"/>
      <c r="AC27" s="25"/>
      <c r="AD27" s="25"/>
    </row>
    <row r="28" s="3" customFormat="1" ht="13" hidden="1" spans="1:25">
      <c r="A28" s="8" t="s">
        <v>180</v>
      </c>
      <c r="B28" s="8" t="s">
        <v>97</v>
      </c>
      <c r="C28" s="8" t="s">
        <v>181</v>
      </c>
      <c r="D28" s="10" t="s">
        <v>182</v>
      </c>
      <c r="E28" s="22">
        <v>1055900</v>
      </c>
      <c r="F28" s="22">
        <v>908232</v>
      </c>
      <c r="G28" s="35">
        <v>0</v>
      </c>
      <c r="H28" s="22">
        <v>0</v>
      </c>
      <c r="I28" s="22">
        <v>0</v>
      </c>
      <c r="J28" s="22">
        <v>1055900</v>
      </c>
      <c r="K28" s="22">
        <v>0</v>
      </c>
      <c r="L28" s="31" t="s">
        <v>183</v>
      </c>
      <c r="M28" s="9" t="s">
        <v>106</v>
      </c>
      <c r="N28" s="37" t="s">
        <v>106</v>
      </c>
      <c r="O28" s="9">
        <v>1003105</v>
      </c>
      <c r="P28" s="10" t="s">
        <v>184</v>
      </c>
      <c r="Q28" s="9">
        <v>1003105</v>
      </c>
      <c r="R28" s="9"/>
      <c r="S28" s="9"/>
      <c r="T28" s="9"/>
      <c r="U28" s="9"/>
      <c r="V28" s="22"/>
      <c r="Y28" s="8" t="s">
        <v>106</v>
      </c>
    </row>
    <row r="29" s="3" customFormat="1" ht="13" spans="1:34">
      <c r="A29" s="9" t="s">
        <v>12</v>
      </c>
      <c r="B29" s="8" t="s">
        <v>185</v>
      </c>
      <c r="C29" s="9" t="s">
        <v>186</v>
      </c>
      <c r="D29" s="10" t="s">
        <v>187</v>
      </c>
      <c r="E29" s="22">
        <v>957000</v>
      </c>
      <c r="F29" s="22">
        <v>907000</v>
      </c>
      <c r="G29" s="35">
        <v>0.6</v>
      </c>
      <c r="H29" s="22">
        <v>574200</v>
      </c>
      <c r="I29" s="22">
        <v>382800</v>
      </c>
      <c r="J29" s="22">
        <v>957000</v>
      </c>
      <c r="K29" s="22">
        <v>0</v>
      </c>
      <c r="L29" s="31" t="s">
        <v>188</v>
      </c>
      <c r="M29" s="9" t="s">
        <v>77</v>
      </c>
      <c r="N29" s="9" t="s">
        <v>77</v>
      </c>
      <c r="O29" s="9">
        <v>317450</v>
      </c>
      <c r="P29" s="10" t="s">
        <v>189</v>
      </c>
      <c r="Q29" s="9"/>
      <c r="R29" s="9"/>
      <c r="S29" s="9">
        <v>317450</v>
      </c>
      <c r="T29" s="9"/>
      <c r="U29" s="9"/>
      <c r="V29" s="22"/>
      <c r="Y29" s="9" t="s">
        <v>77</v>
      </c>
      <c r="AC29" s="25" t="s">
        <v>190</v>
      </c>
      <c r="AE29" s="58"/>
      <c r="AF29" s="58">
        <v>45524</v>
      </c>
      <c r="AG29" s="58"/>
      <c r="AH29" s="58">
        <v>45524</v>
      </c>
    </row>
    <row r="30" s="3" customFormat="1" ht="13" hidden="1" spans="1:25">
      <c r="A30" s="8" t="s">
        <v>180</v>
      </c>
      <c r="B30" s="9" t="s">
        <v>97</v>
      </c>
      <c r="C30" s="8" t="s">
        <v>191</v>
      </c>
      <c r="D30" s="10" t="s">
        <v>192</v>
      </c>
      <c r="E30" s="22">
        <v>985000</v>
      </c>
      <c r="F30" s="22">
        <v>905000</v>
      </c>
      <c r="G30" s="35">
        <v>0.3</v>
      </c>
      <c r="H30" s="22">
        <v>295500</v>
      </c>
      <c r="I30" s="22">
        <v>295500</v>
      </c>
      <c r="J30" s="22">
        <v>905000</v>
      </c>
      <c r="K30" s="22">
        <v>0</v>
      </c>
      <c r="L30" s="31" t="s">
        <v>116</v>
      </c>
      <c r="M30" s="9" t="s">
        <v>70</v>
      </c>
      <c r="N30" s="37" t="s">
        <v>70</v>
      </c>
      <c r="O30" s="22">
        <v>609500</v>
      </c>
      <c r="P30" s="56" t="s">
        <v>193</v>
      </c>
      <c r="Q30" s="9"/>
      <c r="R30" s="9"/>
      <c r="S30" s="9"/>
      <c r="T30" s="9"/>
      <c r="U30" s="22">
        <v>609500</v>
      </c>
      <c r="V30" s="22"/>
      <c r="Y30" s="8" t="s">
        <v>70</v>
      </c>
    </row>
    <row r="31" s="3" customFormat="1" ht="13" hidden="1" spans="1:30">
      <c r="A31" s="8" t="s">
        <v>13</v>
      </c>
      <c r="B31" s="8" t="s">
        <v>97</v>
      </c>
      <c r="C31" s="8" t="s">
        <v>194</v>
      </c>
      <c r="D31" s="10" t="s">
        <v>195</v>
      </c>
      <c r="E31" s="22">
        <v>1200000</v>
      </c>
      <c r="F31" s="22">
        <v>871000</v>
      </c>
      <c r="G31" s="35">
        <v>0.45</v>
      </c>
      <c r="H31" s="22">
        <v>540000</v>
      </c>
      <c r="I31" s="22">
        <v>0</v>
      </c>
      <c r="J31" s="22">
        <v>1200000</v>
      </c>
      <c r="K31" s="22">
        <v>0</v>
      </c>
      <c r="L31" s="31" t="s">
        <v>100</v>
      </c>
      <c r="M31" s="9" t="s">
        <v>59</v>
      </c>
      <c r="N31" s="37" t="s">
        <v>59</v>
      </c>
      <c r="O31" s="22">
        <v>435500</v>
      </c>
      <c r="P31" s="54" t="s">
        <v>196</v>
      </c>
      <c r="Q31" s="9"/>
      <c r="R31" s="9"/>
      <c r="S31" s="9"/>
      <c r="T31" s="9"/>
      <c r="U31" s="9"/>
      <c r="V31" s="22">
        <v>435500</v>
      </c>
      <c r="W31" s="25" t="s">
        <v>197</v>
      </c>
      <c r="X31" s="25"/>
      <c r="Y31" s="8" t="s">
        <v>160</v>
      </c>
      <c r="AA31" s="25" t="s">
        <v>118</v>
      </c>
      <c r="AB31" s="25"/>
      <c r="AC31" s="25"/>
      <c r="AD31" s="25"/>
    </row>
    <row r="32" s="3" customFormat="1" ht="13" hidden="1" spans="1:27">
      <c r="A32" s="8" t="s">
        <v>163</v>
      </c>
      <c r="B32" s="8" t="s">
        <v>97</v>
      </c>
      <c r="C32" s="8" t="s">
        <v>198</v>
      </c>
      <c r="D32" s="10" t="s">
        <v>199</v>
      </c>
      <c r="E32" s="22">
        <v>1300000</v>
      </c>
      <c r="F32" s="22">
        <v>850000</v>
      </c>
      <c r="G32" s="35">
        <v>0.4</v>
      </c>
      <c r="H32" s="22">
        <v>520000</v>
      </c>
      <c r="I32" s="22">
        <v>0</v>
      </c>
      <c r="J32" s="22">
        <v>1300000</v>
      </c>
      <c r="K32" s="22">
        <v>0</v>
      </c>
      <c r="L32" s="31" t="s">
        <v>200</v>
      </c>
      <c r="M32" s="9" t="s">
        <v>76</v>
      </c>
      <c r="N32" s="37" t="s">
        <v>76</v>
      </c>
      <c r="O32" s="9">
        <v>780000</v>
      </c>
      <c r="P32" s="10" t="s">
        <v>201</v>
      </c>
      <c r="Q32" s="9">
        <v>0</v>
      </c>
      <c r="R32" s="9">
        <v>0</v>
      </c>
      <c r="S32" s="9">
        <v>0</v>
      </c>
      <c r="T32" s="9"/>
      <c r="U32" s="9"/>
      <c r="V32" s="22">
        <v>780000</v>
      </c>
      <c r="Y32" s="8" t="s">
        <v>60</v>
      </c>
      <c r="AA32" s="25" t="s">
        <v>118</v>
      </c>
    </row>
    <row r="33" s="3" customFormat="1" ht="13" hidden="1" spans="1:25">
      <c r="A33" s="8" t="s">
        <v>163</v>
      </c>
      <c r="B33" s="8" t="s">
        <v>97</v>
      </c>
      <c r="C33" s="8" t="s">
        <v>202</v>
      </c>
      <c r="D33" s="25" t="s">
        <v>203</v>
      </c>
      <c r="E33" s="22">
        <v>850000</v>
      </c>
      <c r="F33" s="22">
        <v>850000</v>
      </c>
      <c r="G33" s="35">
        <v>0.3</v>
      </c>
      <c r="H33" s="22">
        <v>255000</v>
      </c>
      <c r="I33" s="22">
        <v>255000</v>
      </c>
      <c r="J33" s="22">
        <v>850000</v>
      </c>
      <c r="K33" s="22">
        <v>0</v>
      </c>
      <c r="L33" s="31" t="s">
        <v>204</v>
      </c>
      <c r="M33" s="9" t="s">
        <v>160</v>
      </c>
      <c r="N33" s="37" t="s">
        <v>160</v>
      </c>
      <c r="O33" s="9">
        <v>425000</v>
      </c>
      <c r="P33" s="10" t="s">
        <v>205</v>
      </c>
      <c r="Q33" s="9"/>
      <c r="R33" s="9">
        <v>425000</v>
      </c>
      <c r="S33" s="9"/>
      <c r="T33" s="9"/>
      <c r="U33" s="9"/>
      <c r="V33" s="9"/>
      <c r="Y33" s="8" t="s">
        <v>160</v>
      </c>
    </row>
    <row r="34" s="3" customFormat="1" ht="13" spans="1:27">
      <c r="A34" s="8" t="s">
        <v>12</v>
      </c>
      <c r="B34" s="8" t="s">
        <v>97</v>
      </c>
      <c r="C34" s="2" t="s">
        <v>206</v>
      </c>
      <c r="D34" s="20" t="s">
        <v>207</v>
      </c>
      <c r="E34" s="22">
        <v>823000</v>
      </c>
      <c r="F34" s="22">
        <v>823000</v>
      </c>
      <c r="G34" s="35">
        <v>0.3</v>
      </c>
      <c r="H34" s="22">
        <v>246900</v>
      </c>
      <c r="I34" s="22">
        <v>246900</v>
      </c>
      <c r="J34" s="22">
        <v>823000</v>
      </c>
      <c r="K34" s="22">
        <v>0</v>
      </c>
      <c r="L34" s="31" t="s">
        <v>100</v>
      </c>
      <c r="M34" s="9" t="s">
        <v>59</v>
      </c>
      <c r="N34" s="9" t="s">
        <v>59</v>
      </c>
      <c r="O34" s="22">
        <v>246900</v>
      </c>
      <c r="P34" s="46"/>
      <c r="V34" s="22">
        <v>246900</v>
      </c>
      <c r="Y34" s="8" t="s">
        <v>77</v>
      </c>
      <c r="AA34" s="25" t="s">
        <v>102</v>
      </c>
    </row>
    <row r="35" s="3" customFormat="1" ht="13" hidden="1" spans="1:34">
      <c r="A35" s="8" t="s">
        <v>14</v>
      </c>
      <c r="B35" s="8" t="s">
        <v>86</v>
      </c>
      <c r="C35" s="8" t="s">
        <v>208</v>
      </c>
      <c r="D35" s="25" t="s">
        <v>209</v>
      </c>
      <c r="E35" s="22">
        <v>810000</v>
      </c>
      <c r="F35" s="22">
        <v>810000</v>
      </c>
      <c r="G35" s="35">
        <v>0.5556</v>
      </c>
      <c r="H35" s="22">
        <v>450000</v>
      </c>
      <c r="I35" s="22">
        <v>450036</v>
      </c>
      <c r="J35" s="22">
        <v>810000</v>
      </c>
      <c r="K35" s="22">
        <v>0</v>
      </c>
      <c r="L35" s="31" t="s">
        <v>210</v>
      </c>
      <c r="M35" s="8" t="s">
        <v>62</v>
      </c>
      <c r="N35" s="44" t="s">
        <v>62</v>
      </c>
      <c r="O35" s="6">
        <v>315900</v>
      </c>
      <c r="P35" s="55" t="s">
        <v>211</v>
      </c>
      <c r="Q35" s="8"/>
      <c r="R35" s="8"/>
      <c r="S35" s="8"/>
      <c r="T35" s="6">
        <v>315900</v>
      </c>
      <c r="U35" s="8"/>
      <c r="V35" s="22"/>
      <c r="W35" s="3" t="s">
        <v>212</v>
      </c>
      <c r="Y35" s="8" t="s">
        <v>62</v>
      </c>
      <c r="AH35" s="58"/>
    </row>
    <row r="36" s="3" customFormat="1" ht="13" hidden="1" spans="1:34">
      <c r="A36" s="8" t="s">
        <v>13</v>
      </c>
      <c r="B36" s="8" t="s">
        <v>86</v>
      </c>
      <c r="C36" s="8" t="s">
        <v>213</v>
      </c>
      <c r="D36" s="25" t="s">
        <v>214</v>
      </c>
      <c r="E36" s="22">
        <v>4900000</v>
      </c>
      <c r="F36" s="22">
        <v>800000</v>
      </c>
      <c r="G36" s="35">
        <v>0.5</v>
      </c>
      <c r="H36" s="22">
        <v>2450000</v>
      </c>
      <c r="I36" s="22">
        <v>2450000</v>
      </c>
      <c r="J36" s="22">
        <v>4850000</v>
      </c>
      <c r="K36" s="22">
        <v>0</v>
      </c>
      <c r="L36" s="31" t="s">
        <v>215</v>
      </c>
      <c r="M36" s="9" t="s">
        <v>76</v>
      </c>
      <c r="N36" s="9" t="s">
        <v>76</v>
      </c>
      <c r="O36" s="22">
        <v>2450000</v>
      </c>
      <c r="P36" s="10"/>
      <c r="Q36" s="9"/>
      <c r="R36" s="9"/>
      <c r="S36" s="9"/>
      <c r="T36" s="9"/>
      <c r="U36" s="9"/>
      <c r="V36" s="22">
        <v>2450000</v>
      </c>
      <c r="Y36" s="8" t="s">
        <v>76</v>
      </c>
      <c r="AH36" s="58"/>
    </row>
    <row r="37" s="3" customFormat="1" ht="13" hidden="1" spans="1:34">
      <c r="A37" s="8" t="s">
        <v>17</v>
      </c>
      <c r="B37" s="8" t="s">
        <v>86</v>
      </c>
      <c r="C37" s="8" t="s">
        <v>216</v>
      </c>
      <c r="D37" s="25" t="s">
        <v>217</v>
      </c>
      <c r="E37" s="22">
        <v>800000</v>
      </c>
      <c r="F37" s="22">
        <v>800000</v>
      </c>
      <c r="G37" s="35">
        <v>0.6</v>
      </c>
      <c r="H37" s="22">
        <v>480000</v>
      </c>
      <c r="I37" s="22">
        <v>480000</v>
      </c>
      <c r="J37" s="22">
        <v>800000</v>
      </c>
      <c r="K37" s="22">
        <v>0</v>
      </c>
      <c r="L37" s="31" t="s">
        <v>218</v>
      </c>
      <c r="M37" s="9" t="s">
        <v>160</v>
      </c>
      <c r="N37" s="37" t="s">
        <v>160</v>
      </c>
      <c r="O37" s="22">
        <v>800000</v>
      </c>
      <c r="P37" s="10"/>
      <c r="Q37" s="9"/>
      <c r="R37" s="9"/>
      <c r="S37" s="9"/>
      <c r="T37" s="9"/>
      <c r="U37" s="9"/>
      <c r="V37" s="9"/>
      <c r="Y37" s="8" t="s">
        <v>160</v>
      </c>
      <c r="AH37" s="58"/>
    </row>
    <row r="38" s="3" customFormat="1" ht="13" hidden="1" spans="1:34">
      <c r="A38" s="8" t="s">
        <v>13</v>
      </c>
      <c r="B38" s="8" t="s">
        <v>86</v>
      </c>
      <c r="C38" s="8" t="s">
        <v>219</v>
      </c>
      <c r="D38" s="25" t="s">
        <v>220</v>
      </c>
      <c r="E38" s="22">
        <v>6560000</v>
      </c>
      <c r="F38" s="22">
        <v>700000</v>
      </c>
      <c r="G38" s="35">
        <v>0.3381</v>
      </c>
      <c r="H38" s="22">
        <v>2350000</v>
      </c>
      <c r="I38" s="22">
        <v>2349795</v>
      </c>
      <c r="J38" s="22">
        <v>4650000</v>
      </c>
      <c r="K38" s="22">
        <v>0</v>
      </c>
      <c r="L38" s="31" t="s">
        <v>221</v>
      </c>
      <c r="M38" s="9" t="s">
        <v>76</v>
      </c>
      <c r="N38" s="9" t="s">
        <v>76</v>
      </c>
      <c r="O38" s="22">
        <v>2217936</v>
      </c>
      <c r="P38" s="10"/>
      <c r="Q38" s="9"/>
      <c r="R38" s="9"/>
      <c r="S38" s="9"/>
      <c r="T38" s="9"/>
      <c r="U38" s="9"/>
      <c r="V38" s="22">
        <v>2217936</v>
      </c>
      <c r="Y38" s="8" t="s">
        <v>76</v>
      </c>
      <c r="AH38" s="58"/>
    </row>
    <row r="39" s="3" customFormat="1" ht="13" hidden="1" spans="1:30">
      <c r="A39" s="9" t="s">
        <v>13</v>
      </c>
      <c r="B39" s="8" t="s">
        <v>97</v>
      </c>
      <c r="C39" s="9" t="s">
        <v>222</v>
      </c>
      <c r="D39" s="10" t="s">
        <v>223</v>
      </c>
      <c r="E39" s="22">
        <v>610000</v>
      </c>
      <c r="F39" s="22">
        <v>610000</v>
      </c>
      <c r="G39" s="35">
        <v>0</v>
      </c>
      <c r="H39" s="22">
        <v>0</v>
      </c>
      <c r="I39" s="22">
        <v>0</v>
      </c>
      <c r="J39" s="22">
        <v>610000</v>
      </c>
      <c r="K39" s="22">
        <v>0</v>
      </c>
      <c r="L39" s="31" t="s">
        <v>224</v>
      </c>
      <c r="M39" s="9" t="s">
        <v>59</v>
      </c>
      <c r="N39" s="37" t="s">
        <v>59</v>
      </c>
      <c r="O39" s="22">
        <v>610000</v>
      </c>
      <c r="P39" s="54" t="s">
        <v>225</v>
      </c>
      <c r="Q39" s="9"/>
      <c r="R39" s="9"/>
      <c r="S39" s="9"/>
      <c r="T39" s="9"/>
      <c r="U39" s="9"/>
      <c r="V39" s="22">
        <v>610000</v>
      </c>
      <c r="W39" s="25" t="s">
        <v>225</v>
      </c>
      <c r="X39" s="25"/>
      <c r="Y39" s="8" t="s">
        <v>62</v>
      </c>
      <c r="AA39" s="25" t="s">
        <v>226</v>
      </c>
      <c r="AB39" s="25"/>
      <c r="AC39" s="25"/>
      <c r="AD39" s="25"/>
    </row>
    <row r="40" s="3" customFormat="1" ht="13" hidden="1" spans="1:30">
      <c r="A40" s="8" t="s">
        <v>13</v>
      </c>
      <c r="B40" s="8" t="s">
        <v>97</v>
      </c>
      <c r="C40" s="8" t="s">
        <v>227</v>
      </c>
      <c r="D40" s="10" t="s">
        <v>228</v>
      </c>
      <c r="E40" s="22">
        <v>549500</v>
      </c>
      <c r="F40" s="22">
        <v>549500</v>
      </c>
      <c r="G40" s="35">
        <v>0.8</v>
      </c>
      <c r="H40" s="22">
        <v>439600</v>
      </c>
      <c r="I40" s="22">
        <v>439600</v>
      </c>
      <c r="J40" s="22">
        <v>549500</v>
      </c>
      <c r="K40" s="22">
        <v>0</v>
      </c>
      <c r="L40" s="31" t="s">
        <v>229</v>
      </c>
      <c r="M40" s="9" t="s">
        <v>77</v>
      </c>
      <c r="N40" s="37" t="s">
        <v>77</v>
      </c>
      <c r="O40" s="9">
        <v>109900</v>
      </c>
      <c r="P40" s="54" t="s">
        <v>230</v>
      </c>
      <c r="Q40" s="9"/>
      <c r="R40" s="9"/>
      <c r="S40" s="9">
        <v>109900</v>
      </c>
      <c r="T40" s="9"/>
      <c r="U40" s="9"/>
      <c r="V40" s="22"/>
      <c r="W40" s="25" t="s">
        <v>230</v>
      </c>
      <c r="X40" s="25"/>
      <c r="Y40" s="8" t="s">
        <v>77</v>
      </c>
      <c r="AA40" s="25"/>
      <c r="AB40" s="25"/>
      <c r="AC40" s="25"/>
      <c r="AD40" s="25"/>
    </row>
    <row r="41" s="3" customFormat="1" ht="13" hidden="1" spans="1:34">
      <c r="A41" s="8" t="s">
        <v>180</v>
      </c>
      <c r="B41" s="8" t="s">
        <v>185</v>
      </c>
      <c r="C41" s="8" t="s">
        <v>231</v>
      </c>
      <c r="D41" s="25" t="s">
        <v>232</v>
      </c>
      <c r="E41" s="22">
        <v>1405000</v>
      </c>
      <c r="F41" s="22">
        <v>533334</v>
      </c>
      <c r="G41" s="35">
        <v>0.6</v>
      </c>
      <c r="H41" s="22">
        <v>843000</v>
      </c>
      <c r="I41" s="22">
        <v>843000</v>
      </c>
      <c r="J41" s="22">
        <v>1122342</v>
      </c>
      <c r="K41" s="22">
        <v>0</v>
      </c>
      <c r="L41" s="31" t="s">
        <v>233</v>
      </c>
      <c r="M41" s="9" t="s">
        <v>60</v>
      </c>
      <c r="N41" s="9" t="s">
        <v>60</v>
      </c>
      <c r="O41" s="22">
        <v>562000</v>
      </c>
      <c r="P41" s="10"/>
      <c r="Q41" s="9"/>
      <c r="R41" s="22">
        <v>562000</v>
      </c>
      <c r="S41" s="9"/>
      <c r="T41" s="9"/>
      <c r="U41" s="9"/>
      <c r="V41" s="9"/>
      <c r="Y41" s="9" t="s">
        <v>60</v>
      </c>
      <c r="AE41" s="58"/>
      <c r="AF41" s="58"/>
      <c r="AG41" s="58"/>
      <c r="AH41" s="58"/>
    </row>
    <row r="42" s="3" customFormat="1" ht="13" spans="1:27">
      <c r="A42" s="8" t="s">
        <v>12</v>
      </c>
      <c r="B42" s="8" t="s">
        <v>97</v>
      </c>
      <c r="C42" s="8" t="s">
        <v>234</v>
      </c>
      <c r="D42" s="10" t="s">
        <v>235</v>
      </c>
      <c r="E42" s="22">
        <v>529000</v>
      </c>
      <c r="F42" s="22">
        <v>529000</v>
      </c>
      <c r="G42" s="35">
        <v>0</v>
      </c>
      <c r="H42" s="22">
        <v>0</v>
      </c>
      <c r="I42" s="22">
        <v>0</v>
      </c>
      <c r="J42" s="22">
        <v>529000</v>
      </c>
      <c r="K42" s="22">
        <v>0</v>
      </c>
      <c r="L42" s="31" t="s">
        <v>236</v>
      </c>
      <c r="M42" s="9" t="s">
        <v>111</v>
      </c>
      <c r="N42" s="9" t="s">
        <v>111</v>
      </c>
      <c r="O42" s="9">
        <v>476100</v>
      </c>
      <c r="P42" s="10" t="s">
        <v>237</v>
      </c>
      <c r="Q42" s="9"/>
      <c r="R42" s="9">
        <v>158700</v>
      </c>
      <c r="S42" s="9"/>
      <c r="T42" s="9">
        <v>317400</v>
      </c>
      <c r="U42" s="9"/>
      <c r="V42" s="22"/>
      <c r="Y42" s="8" t="s">
        <v>77</v>
      </c>
      <c r="AA42" s="25" t="s">
        <v>118</v>
      </c>
    </row>
    <row r="43" s="3" customFormat="1" ht="13" hidden="1" spans="1:34">
      <c r="A43" s="8" t="s">
        <v>12</v>
      </c>
      <c r="B43" s="8" t="s">
        <v>185</v>
      </c>
      <c r="C43" s="8" t="s">
        <v>238</v>
      </c>
      <c r="D43" s="10" t="s">
        <v>239</v>
      </c>
      <c r="E43" s="22">
        <v>520000</v>
      </c>
      <c r="F43" s="22">
        <v>520000</v>
      </c>
      <c r="G43" s="35">
        <v>0.6</v>
      </c>
      <c r="H43" s="22">
        <v>312000</v>
      </c>
      <c r="I43" s="22">
        <v>312000</v>
      </c>
      <c r="J43" s="22">
        <v>520000</v>
      </c>
      <c r="K43" s="22">
        <v>0</v>
      </c>
      <c r="L43" s="31" t="s">
        <v>240</v>
      </c>
      <c r="M43" s="9" t="s">
        <v>70</v>
      </c>
      <c r="N43" s="9" t="s">
        <v>70</v>
      </c>
      <c r="O43" s="9">
        <v>192400</v>
      </c>
      <c r="P43" s="10" t="s">
        <v>61</v>
      </c>
      <c r="Q43" s="9"/>
      <c r="R43" s="9"/>
      <c r="S43" s="9"/>
      <c r="T43" s="9"/>
      <c r="U43" s="9">
        <v>192400</v>
      </c>
      <c r="V43" s="22"/>
      <c r="Y43" s="9" t="s">
        <v>70</v>
      </c>
      <c r="AE43" s="58"/>
      <c r="AF43" s="58"/>
      <c r="AG43" s="58"/>
      <c r="AH43" s="58"/>
    </row>
    <row r="44" s="3" customFormat="1" ht="13" hidden="1" spans="1:34">
      <c r="A44" s="8" t="s">
        <v>15</v>
      </c>
      <c r="B44" s="8" t="s">
        <v>86</v>
      </c>
      <c r="C44" s="8" t="s">
        <v>241</v>
      </c>
      <c r="D44" s="10" t="s">
        <v>242</v>
      </c>
      <c r="E44" s="22">
        <v>679998</v>
      </c>
      <c r="F44" s="22">
        <v>451998</v>
      </c>
      <c r="G44" s="35">
        <v>0.3</v>
      </c>
      <c r="H44" s="22">
        <v>204000</v>
      </c>
      <c r="I44" s="22">
        <v>0</v>
      </c>
      <c r="J44" s="22">
        <v>679998</v>
      </c>
      <c r="K44" s="22">
        <v>0</v>
      </c>
      <c r="L44" s="31" t="s">
        <v>243</v>
      </c>
      <c r="M44" s="9" t="s">
        <v>59</v>
      </c>
      <c r="N44" s="37" t="s">
        <v>59</v>
      </c>
      <c r="O44" s="9">
        <v>319599.06</v>
      </c>
      <c r="P44" s="10" t="s">
        <v>244</v>
      </c>
      <c r="Q44" s="9"/>
      <c r="R44" s="9"/>
      <c r="S44" s="9"/>
      <c r="T44" s="9"/>
      <c r="U44" s="9"/>
      <c r="V44" s="22">
        <v>319599.06</v>
      </c>
      <c r="W44" s="25" t="s">
        <v>245</v>
      </c>
      <c r="X44" s="25"/>
      <c r="Y44" s="8" t="s">
        <v>77</v>
      </c>
      <c r="AA44" s="25" t="s">
        <v>118</v>
      </c>
      <c r="AB44" s="25"/>
      <c r="AC44" s="25"/>
      <c r="AD44" s="25"/>
      <c r="AH44" s="58"/>
    </row>
    <row r="45" s="3" customFormat="1" ht="13" hidden="1" spans="1:30">
      <c r="A45" s="9" t="s">
        <v>13</v>
      </c>
      <c r="B45" s="8" t="s">
        <v>97</v>
      </c>
      <c r="C45" s="9" t="s">
        <v>246</v>
      </c>
      <c r="D45" s="10" t="s">
        <v>247</v>
      </c>
      <c r="E45" s="22">
        <v>445000</v>
      </c>
      <c r="F45" s="22">
        <v>445000</v>
      </c>
      <c r="G45" s="35">
        <v>0</v>
      </c>
      <c r="H45" s="22">
        <v>0</v>
      </c>
      <c r="I45" s="22">
        <v>0</v>
      </c>
      <c r="J45" s="22">
        <v>445000</v>
      </c>
      <c r="K45" s="22">
        <v>0</v>
      </c>
      <c r="L45" s="31" t="s">
        <v>248</v>
      </c>
      <c r="M45" s="9" t="s">
        <v>59</v>
      </c>
      <c r="N45" s="37" t="s">
        <v>59</v>
      </c>
      <c r="O45" s="22">
        <v>445000</v>
      </c>
      <c r="P45" s="54" t="s">
        <v>225</v>
      </c>
      <c r="Q45" s="9"/>
      <c r="R45" s="9"/>
      <c r="S45" s="9"/>
      <c r="T45" s="9"/>
      <c r="U45" s="9"/>
      <c r="V45" s="22">
        <v>445000</v>
      </c>
      <c r="W45" s="25" t="s">
        <v>225</v>
      </c>
      <c r="X45" s="25"/>
      <c r="Y45" s="8" t="s">
        <v>62</v>
      </c>
      <c r="AA45" s="25" t="s">
        <v>226</v>
      </c>
      <c r="AB45" s="25"/>
      <c r="AC45" s="25"/>
      <c r="AD45" s="25"/>
    </row>
    <row r="46" s="3" customFormat="1" ht="13" hidden="1" spans="1:30">
      <c r="A46" s="8" t="s">
        <v>13</v>
      </c>
      <c r="B46" s="9" t="s">
        <v>97</v>
      </c>
      <c r="C46" s="50" t="s">
        <v>249</v>
      </c>
      <c r="D46" s="10" t="s">
        <v>250</v>
      </c>
      <c r="E46" s="22">
        <v>445000</v>
      </c>
      <c r="F46" s="22">
        <v>445000</v>
      </c>
      <c r="G46" s="35">
        <v>0</v>
      </c>
      <c r="H46" s="22">
        <v>0</v>
      </c>
      <c r="I46" s="22">
        <v>0</v>
      </c>
      <c r="J46" s="22">
        <v>445000</v>
      </c>
      <c r="K46" s="22">
        <v>0</v>
      </c>
      <c r="L46" s="31" t="s">
        <v>248</v>
      </c>
      <c r="M46" s="9" t="s">
        <v>77</v>
      </c>
      <c r="N46" s="37" t="s">
        <v>77</v>
      </c>
      <c r="O46" s="9">
        <v>719285.7</v>
      </c>
      <c r="P46" s="54" t="s">
        <v>251</v>
      </c>
      <c r="Q46" s="9"/>
      <c r="R46" s="9"/>
      <c r="S46" s="9">
        <v>719285.7</v>
      </c>
      <c r="T46" s="9"/>
      <c r="U46" s="9"/>
      <c r="V46" s="9"/>
      <c r="W46" s="25" t="s">
        <v>251</v>
      </c>
      <c r="X46" s="25"/>
      <c r="Y46" s="8" t="s">
        <v>77</v>
      </c>
      <c r="AA46" s="25"/>
      <c r="AB46" s="25"/>
      <c r="AC46" s="25"/>
      <c r="AD46" s="25"/>
    </row>
    <row r="47" s="3" customFormat="1" ht="13" spans="1:27">
      <c r="A47" s="8" t="s">
        <v>12</v>
      </c>
      <c r="B47" s="9" t="s">
        <v>97</v>
      </c>
      <c r="C47" s="9" t="s">
        <v>252</v>
      </c>
      <c r="D47" s="10" t="s">
        <v>253</v>
      </c>
      <c r="E47" s="22">
        <v>420000</v>
      </c>
      <c r="F47" s="22">
        <v>420000</v>
      </c>
      <c r="G47" s="35">
        <v>0.6</v>
      </c>
      <c r="H47" s="22">
        <v>252000</v>
      </c>
      <c r="I47" s="22">
        <v>0</v>
      </c>
      <c r="J47" s="22">
        <v>420000</v>
      </c>
      <c r="K47" s="22">
        <v>0</v>
      </c>
      <c r="L47" s="31" t="s">
        <v>254</v>
      </c>
      <c r="M47" s="9" t="s">
        <v>77</v>
      </c>
      <c r="N47" s="9" t="s">
        <v>77</v>
      </c>
      <c r="O47" s="9">
        <v>168000</v>
      </c>
      <c r="P47" s="24" t="s">
        <v>255</v>
      </c>
      <c r="Q47" s="9"/>
      <c r="R47" s="9"/>
      <c r="S47" s="9">
        <v>168000</v>
      </c>
      <c r="T47" s="9"/>
      <c r="U47" s="9"/>
      <c r="V47" s="9"/>
      <c r="Y47" s="8" t="s">
        <v>77</v>
      </c>
      <c r="AA47" s="25" t="s">
        <v>118</v>
      </c>
    </row>
    <row r="48" s="3" customFormat="1" ht="13" spans="1:27">
      <c r="A48" s="2" t="s">
        <v>12</v>
      </c>
      <c r="B48" s="8" t="s">
        <v>97</v>
      </c>
      <c r="C48" s="28" t="s">
        <v>256</v>
      </c>
      <c r="D48" s="27" t="s">
        <v>257</v>
      </c>
      <c r="E48" s="22">
        <v>450000</v>
      </c>
      <c r="F48" s="22">
        <v>410000</v>
      </c>
      <c r="G48" s="35">
        <v>0.5</v>
      </c>
      <c r="H48" s="22">
        <v>225000</v>
      </c>
      <c r="I48" s="22">
        <v>0</v>
      </c>
      <c r="J48" s="22">
        <v>450000</v>
      </c>
      <c r="K48" s="22">
        <v>0</v>
      </c>
      <c r="L48" s="31" t="s">
        <v>258</v>
      </c>
      <c r="M48" s="2" t="s">
        <v>77</v>
      </c>
      <c r="N48" s="2" t="s">
        <v>77</v>
      </c>
      <c r="O48" s="22">
        <v>225000</v>
      </c>
      <c r="P48" s="55" t="s">
        <v>259</v>
      </c>
      <c r="S48" s="22">
        <v>225000</v>
      </c>
      <c r="Y48" s="8" t="s">
        <v>77</v>
      </c>
      <c r="AA48" s="25" t="s">
        <v>118</v>
      </c>
    </row>
    <row r="49" s="3" customFormat="1" ht="13" hidden="1" spans="1:25">
      <c r="A49" s="8" t="s">
        <v>16</v>
      </c>
      <c r="B49" s="8" t="s">
        <v>175</v>
      </c>
      <c r="C49" s="8" t="s">
        <v>260</v>
      </c>
      <c r="D49" s="10" t="s">
        <v>261</v>
      </c>
      <c r="E49" s="22">
        <v>348716</v>
      </c>
      <c r="F49" s="22">
        <v>348716</v>
      </c>
      <c r="G49" s="35">
        <v>0</v>
      </c>
      <c r="H49" s="22">
        <v>0</v>
      </c>
      <c r="I49" s="22">
        <v>0</v>
      </c>
      <c r="J49" s="22">
        <v>348716</v>
      </c>
      <c r="K49" s="22">
        <v>0</v>
      </c>
      <c r="L49" s="31" t="s">
        <v>262</v>
      </c>
      <c r="M49" s="9" t="s">
        <v>77</v>
      </c>
      <c r="N49" s="37" t="s">
        <v>77</v>
      </c>
      <c r="O49" s="42">
        <v>348716</v>
      </c>
      <c r="P49" s="10" t="s">
        <v>263</v>
      </c>
      <c r="Q49" s="9"/>
      <c r="R49" s="9"/>
      <c r="S49" s="42">
        <v>348716</v>
      </c>
      <c r="T49" s="22"/>
      <c r="U49" s="22"/>
      <c r="V49" s="22"/>
      <c r="Y49" s="8" t="s">
        <v>77</v>
      </c>
    </row>
    <row r="50" s="3" customFormat="1" ht="13" hidden="1" spans="1:34">
      <c r="A50" s="8" t="s">
        <v>16</v>
      </c>
      <c r="B50" s="8" t="s">
        <v>86</v>
      </c>
      <c r="C50" s="8" t="s">
        <v>264</v>
      </c>
      <c r="D50" s="10" t="s">
        <v>265</v>
      </c>
      <c r="E50" s="22">
        <v>346000</v>
      </c>
      <c r="F50" s="22">
        <v>346000</v>
      </c>
      <c r="G50" s="35">
        <v>0</v>
      </c>
      <c r="H50" s="22">
        <v>0</v>
      </c>
      <c r="I50" s="22">
        <v>0</v>
      </c>
      <c r="J50" s="22">
        <v>346000</v>
      </c>
      <c r="K50" s="22">
        <v>0</v>
      </c>
      <c r="L50" s="31" t="s">
        <v>266</v>
      </c>
      <c r="M50" s="9" t="s">
        <v>60</v>
      </c>
      <c r="N50" s="37" t="s">
        <v>60</v>
      </c>
      <c r="O50" s="22">
        <v>346000</v>
      </c>
      <c r="P50" s="10" t="s">
        <v>267</v>
      </c>
      <c r="Q50" s="9"/>
      <c r="R50" s="22">
        <v>346000</v>
      </c>
      <c r="S50" s="9"/>
      <c r="T50" s="9"/>
      <c r="U50" s="9"/>
      <c r="V50" s="22"/>
      <c r="Y50" s="8" t="s">
        <v>60</v>
      </c>
      <c r="AH50" s="58"/>
    </row>
    <row r="51" s="3" customFormat="1" ht="13" hidden="1" spans="1:30">
      <c r="A51" s="8" t="s">
        <v>13</v>
      </c>
      <c r="B51" s="8" t="s">
        <v>97</v>
      </c>
      <c r="C51" s="8" t="s">
        <v>268</v>
      </c>
      <c r="D51" s="10" t="s">
        <v>269</v>
      </c>
      <c r="E51" s="22">
        <v>315000</v>
      </c>
      <c r="F51" s="22">
        <v>315000</v>
      </c>
      <c r="G51" s="35">
        <v>0.3422</v>
      </c>
      <c r="H51" s="22">
        <v>107800</v>
      </c>
      <c r="I51" s="22">
        <v>107793</v>
      </c>
      <c r="J51" s="22">
        <v>315000</v>
      </c>
      <c r="K51" s="22">
        <v>0</v>
      </c>
      <c r="L51" s="31" t="s">
        <v>270</v>
      </c>
      <c r="M51" s="9" t="s">
        <v>60</v>
      </c>
      <c r="N51" s="9" t="s">
        <v>60</v>
      </c>
      <c r="O51" s="9">
        <v>207200</v>
      </c>
      <c r="P51" s="24" t="s">
        <v>271</v>
      </c>
      <c r="Q51" s="9"/>
      <c r="R51" s="9">
        <v>207200</v>
      </c>
      <c r="S51" s="9"/>
      <c r="T51" s="9"/>
      <c r="U51" s="9"/>
      <c r="V51" s="9"/>
      <c r="W51" s="25" t="s">
        <v>272</v>
      </c>
      <c r="X51" s="25"/>
      <c r="Y51" s="8" t="s">
        <v>60</v>
      </c>
      <c r="AA51" s="25" t="s">
        <v>118</v>
      </c>
      <c r="AB51" s="25"/>
      <c r="AC51" s="25"/>
      <c r="AD51" s="25"/>
    </row>
    <row r="52" s="3" customFormat="1" ht="13" hidden="1" spans="1:25">
      <c r="A52" s="8" t="s">
        <v>14</v>
      </c>
      <c r="B52" s="8" t="s">
        <v>97</v>
      </c>
      <c r="C52" s="8" t="s">
        <v>273</v>
      </c>
      <c r="D52" s="10" t="s">
        <v>274</v>
      </c>
      <c r="E52" s="22">
        <v>300000</v>
      </c>
      <c r="F52" s="22">
        <v>300000</v>
      </c>
      <c r="G52" s="35">
        <v>0.7</v>
      </c>
      <c r="H52" s="22">
        <v>210000</v>
      </c>
      <c r="I52" s="22">
        <v>0</v>
      </c>
      <c r="J52" s="22">
        <v>300000</v>
      </c>
      <c r="K52" s="22">
        <v>0</v>
      </c>
      <c r="L52" s="31" t="s">
        <v>275</v>
      </c>
      <c r="M52" s="9" t="s">
        <v>160</v>
      </c>
      <c r="N52" s="37" t="s">
        <v>160</v>
      </c>
      <c r="O52" s="9">
        <v>90000</v>
      </c>
      <c r="P52" s="10" t="s">
        <v>276</v>
      </c>
      <c r="Q52" s="9"/>
      <c r="R52" s="9">
        <v>90000</v>
      </c>
      <c r="S52" s="9"/>
      <c r="T52" s="9"/>
      <c r="U52" s="9"/>
      <c r="V52" s="22"/>
      <c r="W52" s="3" t="s">
        <v>277</v>
      </c>
      <c r="Y52" s="8" t="s">
        <v>160</v>
      </c>
    </row>
    <row r="53" s="3" customFormat="1" ht="13" hidden="1" spans="1:34">
      <c r="A53" s="8" t="s">
        <v>17</v>
      </c>
      <c r="B53" s="8" t="s">
        <v>55</v>
      </c>
      <c r="C53" s="8" t="s">
        <v>278</v>
      </c>
      <c r="D53" s="10" t="s">
        <v>279</v>
      </c>
      <c r="E53" s="22">
        <v>300000</v>
      </c>
      <c r="F53" s="22">
        <v>300000</v>
      </c>
      <c r="G53" s="35">
        <v>0</v>
      </c>
      <c r="H53" s="22">
        <v>0</v>
      </c>
      <c r="I53" s="22">
        <v>0</v>
      </c>
      <c r="J53" s="22">
        <v>300000</v>
      </c>
      <c r="K53" s="22">
        <v>0</v>
      </c>
      <c r="L53" s="31" t="s">
        <v>280</v>
      </c>
      <c r="M53" s="9" t="s">
        <v>10</v>
      </c>
      <c r="N53" s="37" t="s">
        <v>160</v>
      </c>
      <c r="O53" s="9">
        <v>150000</v>
      </c>
      <c r="P53" s="10"/>
      <c r="Q53" s="9"/>
      <c r="R53" s="9">
        <v>150000</v>
      </c>
      <c r="S53" s="9"/>
      <c r="T53" s="9"/>
      <c r="U53" s="9"/>
      <c r="V53" s="9"/>
      <c r="Y53" s="8" t="s">
        <v>10</v>
      </c>
      <c r="AE53" s="58"/>
      <c r="AF53" s="58"/>
      <c r="AG53" s="58"/>
      <c r="AH53" s="58"/>
    </row>
    <row r="54" s="3" customFormat="1" ht="13" hidden="1" spans="1:34">
      <c r="A54" s="8" t="s">
        <v>17</v>
      </c>
      <c r="B54" s="8" t="s">
        <v>185</v>
      </c>
      <c r="C54" s="8" t="s">
        <v>281</v>
      </c>
      <c r="D54" s="10" t="s">
        <v>282</v>
      </c>
      <c r="E54" s="22">
        <v>276450</v>
      </c>
      <c r="F54" s="22">
        <v>276450</v>
      </c>
      <c r="G54" s="35">
        <v>0</v>
      </c>
      <c r="H54" s="22">
        <v>0</v>
      </c>
      <c r="I54" s="22">
        <v>0</v>
      </c>
      <c r="J54" s="22">
        <v>276450</v>
      </c>
      <c r="K54" s="22">
        <v>0</v>
      </c>
      <c r="L54" s="31" t="s">
        <v>82</v>
      </c>
      <c r="M54" s="9" t="s">
        <v>111</v>
      </c>
      <c r="N54" s="37"/>
      <c r="O54" s="9"/>
      <c r="P54" s="10"/>
      <c r="Q54" s="9"/>
      <c r="R54" s="9"/>
      <c r="S54" s="9"/>
      <c r="T54" s="9"/>
      <c r="U54" s="9"/>
      <c r="V54" s="22"/>
      <c r="Y54" s="9" t="s">
        <v>124</v>
      </c>
      <c r="AE54" s="58"/>
      <c r="AF54" s="58"/>
      <c r="AG54" s="58"/>
      <c r="AH54" s="58"/>
    </row>
    <row r="55" s="3" customFormat="1" ht="13" hidden="1" spans="1:34">
      <c r="A55" s="8" t="s">
        <v>13</v>
      </c>
      <c r="B55" s="8" t="s">
        <v>86</v>
      </c>
      <c r="C55" s="8" t="s">
        <v>283</v>
      </c>
      <c r="D55" s="25" t="s">
        <v>284</v>
      </c>
      <c r="E55" s="22">
        <v>270000</v>
      </c>
      <c r="F55" s="22">
        <v>270000</v>
      </c>
      <c r="G55" s="35">
        <v>0.65</v>
      </c>
      <c r="H55" s="22">
        <v>175500</v>
      </c>
      <c r="I55" s="22">
        <v>81000</v>
      </c>
      <c r="J55" s="22">
        <v>270000</v>
      </c>
      <c r="K55" s="22">
        <v>0</v>
      </c>
      <c r="L55" s="31" t="s">
        <v>285</v>
      </c>
      <c r="M55" s="9" t="s">
        <v>59</v>
      </c>
      <c r="N55" s="37" t="s">
        <v>59</v>
      </c>
      <c r="O55" s="22">
        <v>81000</v>
      </c>
      <c r="P55" s="54" t="s">
        <v>286</v>
      </c>
      <c r="Q55" s="9"/>
      <c r="R55" s="9"/>
      <c r="S55" s="9"/>
      <c r="T55" s="9"/>
      <c r="U55" s="9"/>
      <c r="V55" s="22">
        <v>81000</v>
      </c>
      <c r="W55" s="25" t="s">
        <v>286</v>
      </c>
      <c r="X55" s="25"/>
      <c r="Y55" s="8" t="s">
        <v>77</v>
      </c>
      <c r="AA55" s="25" t="s">
        <v>118</v>
      </c>
      <c r="AB55" s="25"/>
      <c r="AC55" s="25"/>
      <c r="AD55" s="25"/>
      <c r="AH55" s="58"/>
    </row>
    <row r="56" s="3" customFormat="1" ht="13" hidden="1" spans="1:25">
      <c r="A56" s="8" t="s">
        <v>12</v>
      </c>
      <c r="B56" s="8" t="s">
        <v>175</v>
      </c>
      <c r="C56" s="8" t="s">
        <v>287</v>
      </c>
      <c r="D56" s="25" t="s">
        <v>288</v>
      </c>
      <c r="E56" s="22">
        <v>267000</v>
      </c>
      <c r="F56" s="22">
        <v>267000</v>
      </c>
      <c r="G56" s="35">
        <v>0.3</v>
      </c>
      <c r="H56" s="22">
        <v>80100</v>
      </c>
      <c r="I56" s="22">
        <v>80100</v>
      </c>
      <c r="J56" s="22">
        <v>267000</v>
      </c>
      <c r="K56" s="22">
        <v>0</v>
      </c>
      <c r="L56" s="31" t="s">
        <v>262</v>
      </c>
      <c r="M56" s="8" t="s">
        <v>106</v>
      </c>
      <c r="N56" s="8" t="s">
        <v>106</v>
      </c>
      <c r="O56" s="8">
        <v>186900</v>
      </c>
      <c r="P56" s="54">
        <v>186900</v>
      </c>
      <c r="Q56" s="8">
        <v>186900</v>
      </c>
      <c r="R56" s="8"/>
      <c r="S56" s="8"/>
      <c r="T56" s="8"/>
      <c r="U56" s="8"/>
      <c r="V56" s="8"/>
      <c r="Y56" s="8" t="s">
        <v>106</v>
      </c>
    </row>
    <row r="57" s="3" customFormat="1" ht="13" hidden="1" spans="1:34">
      <c r="A57" s="8" t="s">
        <v>12</v>
      </c>
      <c r="B57" s="8" t="s">
        <v>55</v>
      </c>
      <c r="C57" s="2" t="s">
        <v>289</v>
      </c>
      <c r="D57" s="25" t="s">
        <v>290</v>
      </c>
      <c r="E57" s="4">
        <v>266000</v>
      </c>
      <c r="F57" s="4">
        <v>266000</v>
      </c>
      <c r="G57" s="36">
        <v>0</v>
      </c>
      <c r="H57" s="6">
        <v>0</v>
      </c>
      <c r="I57" s="6">
        <v>0</v>
      </c>
      <c r="J57" s="22" t="s">
        <v>137</v>
      </c>
      <c r="K57" s="22" t="s">
        <v>137</v>
      </c>
      <c r="L57" s="25" t="s">
        <v>291</v>
      </c>
      <c r="M57" s="8" t="s">
        <v>160</v>
      </c>
      <c r="N57" s="44" t="s">
        <v>160</v>
      </c>
      <c r="O57" s="4">
        <v>266000</v>
      </c>
      <c r="P57" s="46"/>
      <c r="R57" s="4">
        <v>266000</v>
      </c>
      <c r="Y57" s="8" t="s">
        <v>160</v>
      </c>
      <c r="AE57" s="58"/>
      <c r="AF57" s="58"/>
      <c r="AG57" s="58"/>
      <c r="AH57" s="58"/>
    </row>
    <row r="58" s="3" customFormat="1" ht="13" hidden="1" spans="1:25">
      <c r="A58" s="8" t="s">
        <v>180</v>
      </c>
      <c r="B58" s="8" t="s">
        <v>175</v>
      </c>
      <c r="C58" s="51" t="s">
        <v>292</v>
      </c>
      <c r="D58" s="27" t="s">
        <v>293</v>
      </c>
      <c r="E58" s="22">
        <v>249800</v>
      </c>
      <c r="F58" s="22">
        <v>249800</v>
      </c>
      <c r="G58" s="35">
        <v>0</v>
      </c>
      <c r="H58" s="22">
        <v>0</v>
      </c>
      <c r="I58" s="22">
        <v>0</v>
      </c>
      <c r="J58" s="22">
        <v>249800</v>
      </c>
      <c r="K58" s="22">
        <v>0</v>
      </c>
      <c r="L58" s="31" t="s">
        <v>142</v>
      </c>
      <c r="M58" s="2" t="s">
        <v>70</v>
      </c>
      <c r="N58" s="2" t="s">
        <v>70</v>
      </c>
      <c r="O58" s="22">
        <v>249800</v>
      </c>
      <c r="P58" s="54" t="s">
        <v>294</v>
      </c>
      <c r="U58" s="22">
        <v>249800</v>
      </c>
      <c r="Y58" s="8" t="s">
        <v>70</v>
      </c>
    </row>
    <row r="59" s="3" customFormat="1" ht="13" hidden="1" spans="1:34">
      <c r="A59" s="8" t="s">
        <v>295</v>
      </c>
      <c r="B59" s="8" t="s">
        <v>55</v>
      </c>
      <c r="C59" s="8" t="s">
        <v>296</v>
      </c>
      <c r="D59" s="25" t="s">
        <v>297</v>
      </c>
      <c r="E59" s="22">
        <v>1380000</v>
      </c>
      <c r="F59" s="22">
        <v>230000</v>
      </c>
      <c r="G59" s="35">
        <v>0</v>
      </c>
      <c r="H59" s="22">
        <v>0</v>
      </c>
      <c r="I59" s="22">
        <v>0</v>
      </c>
      <c r="J59" s="22">
        <v>230000</v>
      </c>
      <c r="K59" s="22">
        <v>0</v>
      </c>
      <c r="L59" s="31" t="s">
        <v>298</v>
      </c>
      <c r="M59" s="9" t="s">
        <v>106</v>
      </c>
      <c r="N59" s="37"/>
      <c r="O59" s="37"/>
      <c r="P59" s="56"/>
      <c r="Q59" s="37"/>
      <c r="R59" s="37"/>
      <c r="S59" s="37"/>
      <c r="T59" s="37"/>
      <c r="U59" s="37"/>
      <c r="V59" s="37"/>
      <c r="W59" s="37"/>
      <c r="X59" s="37"/>
      <c r="Y59" s="8" t="s">
        <v>106</v>
      </c>
      <c r="AA59" s="37"/>
      <c r="AB59" s="37"/>
      <c r="AC59" s="37"/>
      <c r="AD59" s="37"/>
      <c r="AE59" s="58"/>
      <c r="AF59" s="58"/>
      <c r="AG59" s="58"/>
      <c r="AH59" s="58"/>
    </row>
    <row r="60" s="3" customFormat="1" ht="13" hidden="1" spans="1:34">
      <c r="A60" s="9" t="s">
        <v>163</v>
      </c>
      <c r="B60" s="9" t="s">
        <v>55</v>
      </c>
      <c r="C60" s="50" t="s">
        <v>299</v>
      </c>
      <c r="D60" s="10" t="s">
        <v>300</v>
      </c>
      <c r="E60" s="22">
        <v>228000</v>
      </c>
      <c r="F60" s="22">
        <v>228000</v>
      </c>
      <c r="G60" s="35">
        <v>0.5</v>
      </c>
      <c r="H60" s="22">
        <v>114000</v>
      </c>
      <c r="I60" s="22">
        <v>0</v>
      </c>
      <c r="J60" s="22">
        <v>0</v>
      </c>
      <c r="K60" s="22">
        <v>0</v>
      </c>
      <c r="L60" s="31" t="s">
        <v>254</v>
      </c>
      <c r="M60" s="9" t="s">
        <v>70</v>
      </c>
      <c r="N60" s="37" t="s">
        <v>70</v>
      </c>
      <c r="O60" s="9">
        <v>114000</v>
      </c>
      <c r="P60" s="10" t="s">
        <v>301</v>
      </c>
      <c r="Q60" s="9">
        <v>0</v>
      </c>
      <c r="R60" s="9">
        <v>0</v>
      </c>
      <c r="S60" s="9">
        <v>0</v>
      </c>
      <c r="T60" s="9"/>
      <c r="U60" s="9">
        <v>114000</v>
      </c>
      <c r="V60" s="9"/>
      <c r="Y60" s="8" t="s">
        <v>70</v>
      </c>
      <c r="AE60" s="58"/>
      <c r="AF60" s="58"/>
      <c r="AG60" s="58"/>
      <c r="AH60" s="58"/>
    </row>
    <row r="61" s="3" customFormat="1" ht="13" hidden="1" spans="1:25">
      <c r="A61" s="8" t="s">
        <v>15</v>
      </c>
      <c r="B61" s="8" t="s">
        <v>55</v>
      </c>
      <c r="C61" s="8" t="s">
        <v>302</v>
      </c>
      <c r="D61" s="25" t="s">
        <v>303</v>
      </c>
      <c r="E61" s="2">
        <v>200000</v>
      </c>
      <c r="F61" s="2">
        <v>200000</v>
      </c>
      <c r="G61" s="36">
        <v>0</v>
      </c>
      <c r="H61" s="6">
        <v>0</v>
      </c>
      <c r="I61" s="6">
        <v>0</v>
      </c>
      <c r="J61" s="22">
        <v>0</v>
      </c>
      <c r="K61" s="22">
        <v>0</v>
      </c>
      <c r="L61" s="25" t="s">
        <v>304</v>
      </c>
      <c r="M61" s="2" t="s">
        <v>111</v>
      </c>
      <c r="N61" s="44" t="s">
        <v>160</v>
      </c>
      <c r="O61" s="2">
        <v>200000</v>
      </c>
      <c r="P61" s="46"/>
      <c r="R61" s="3">
        <v>200000</v>
      </c>
      <c r="Y61" s="8" t="s">
        <v>111</v>
      </c>
    </row>
    <row r="62" s="3" customFormat="1" ht="13" spans="1:34">
      <c r="A62" s="8" t="s">
        <v>12</v>
      </c>
      <c r="B62" s="8" t="s">
        <v>55</v>
      </c>
      <c r="C62" s="8" t="s">
        <v>305</v>
      </c>
      <c r="D62" s="25" t="s">
        <v>306</v>
      </c>
      <c r="E62" s="22">
        <v>340200</v>
      </c>
      <c r="F62" s="22">
        <v>195000</v>
      </c>
      <c r="G62" s="35">
        <v>0.6336</v>
      </c>
      <c r="H62" s="22">
        <v>272560</v>
      </c>
      <c r="I62" s="22">
        <v>272574.72</v>
      </c>
      <c r="J62" s="22">
        <v>340200</v>
      </c>
      <c r="K62" s="22">
        <v>0</v>
      </c>
      <c r="L62" s="31" t="s">
        <v>307</v>
      </c>
      <c r="M62" s="8" t="s">
        <v>62</v>
      </c>
      <c r="N62" s="8" t="s">
        <v>62</v>
      </c>
      <c r="O62" s="8">
        <v>0</v>
      </c>
      <c r="P62" s="54" t="s">
        <v>308</v>
      </c>
      <c r="Q62" s="8"/>
      <c r="R62" s="8"/>
      <c r="S62" s="8"/>
      <c r="T62" s="8"/>
      <c r="U62" s="8"/>
      <c r="V62" s="8"/>
      <c r="Y62" s="8" t="s">
        <v>62</v>
      </c>
      <c r="AE62" s="58">
        <v>45478</v>
      </c>
      <c r="AF62" s="58">
        <v>45488</v>
      </c>
      <c r="AG62" s="58">
        <v>45534</v>
      </c>
      <c r="AH62" s="58">
        <v>45555</v>
      </c>
    </row>
    <row r="63" s="3" customFormat="1" ht="13" spans="1:27">
      <c r="A63" s="9" t="s">
        <v>12</v>
      </c>
      <c r="B63" s="9" t="s">
        <v>97</v>
      </c>
      <c r="C63" s="9" t="s">
        <v>309</v>
      </c>
      <c r="D63" s="10" t="s">
        <v>310</v>
      </c>
      <c r="E63" s="22">
        <v>180000</v>
      </c>
      <c r="F63" s="22">
        <v>180000</v>
      </c>
      <c r="G63" s="35">
        <v>0.6</v>
      </c>
      <c r="H63" s="22">
        <v>108000</v>
      </c>
      <c r="I63" s="22">
        <v>54000</v>
      </c>
      <c r="J63" s="22">
        <v>180000</v>
      </c>
      <c r="K63" s="22">
        <v>0</v>
      </c>
      <c r="L63" s="31" t="s">
        <v>311</v>
      </c>
      <c r="M63" s="9" t="s">
        <v>59</v>
      </c>
      <c r="N63" s="9" t="s">
        <v>59</v>
      </c>
      <c r="O63" s="9">
        <v>72000</v>
      </c>
      <c r="P63" s="24" t="s">
        <v>312</v>
      </c>
      <c r="Q63" s="9"/>
      <c r="R63" s="9"/>
      <c r="S63" s="9"/>
      <c r="T63" s="9"/>
      <c r="U63" s="9"/>
      <c r="V63" s="9">
        <v>72000</v>
      </c>
      <c r="Y63" s="8" t="s">
        <v>77</v>
      </c>
      <c r="AA63" s="25" t="s">
        <v>118</v>
      </c>
    </row>
    <row r="64" s="3" customFormat="1" ht="13" hidden="1" spans="1:30">
      <c r="A64" s="2" t="s">
        <v>15</v>
      </c>
      <c r="B64" s="8" t="s">
        <v>97</v>
      </c>
      <c r="C64" s="28" t="s">
        <v>313</v>
      </c>
      <c r="D64" s="27" t="s">
        <v>314</v>
      </c>
      <c r="E64" s="22">
        <v>130000</v>
      </c>
      <c r="F64" s="22">
        <v>130000</v>
      </c>
      <c r="G64" s="35">
        <v>0.6</v>
      </c>
      <c r="H64" s="22">
        <v>78000</v>
      </c>
      <c r="I64" s="22">
        <v>0</v>
      </c>
      <c r="J64" s="22">
        <v>130000</v>
      </c>
      <c r="K64" s="22">
        <v>0</v>
      </c>
      <c r="L64" s="31" t="s">
        <v>315</v>
      </c>
      <c r="M64" s="2" t="s">
        <v>59</v>
      </c>
      <c r="N64" s="44" t="s">
        <v>59</v>
      </c>
      <c r="O64" s="2">
        <v>52000</v>
      </c>
      <c r="P64" s="54" t="s">
        <v>316</v>
      </c>
      <c r="V64" s="2">
        <v>52000</v>
      </c>
      <c r="W64" s="25" t="s">
        <v>317</v>
      </c>
      <c r="X64" s="25"/>
      <c r="Y64" s="8" t="s">
        <v>77</v>
      </c>
      <c r="AA64" s="25" t="s">
        <v>118</v>
      </c>
      <c r="AB64" s="25"/>
      <c r="AC64" s="25"/>
      <c r="AD64" s="25"/>
    </row>
    <row r="65" s="3" customFormat="1" ht="13" hidden="1" spans="1:29">
      <c r="A65" s="2" t="s">
        <v>14</v>
      </c>
      <c r="B65" s="8" t="s">
        <v>97</v>
      </c>
      <c r="C65" s="2" t="s">
        <v>318</v>
      </c>
      <c r="D65" s="20" t="s">
        <v>319</v>
      </c>
      <c r="E65" s="22">
        <v>5100000</v>
      </c>
      <c r="F65" s="66">
        <v>20000</v>
      </c>
      <c r="G65" s="35">
        <v>0.5843</v>
      </c>
      <c r="H65" s="22">
        <v>2980000</v>
      </c>
      <c r="I65" s="22">
        <v>-80069.9999999997</v>
      </c>
      <c r="J65" s="22">
        <v>200000</v>
      </c>
      <c r="K65" s="22">
        <v>0</v>
      </c>
      <c r="L65" s="31" t="s">
        <v>320</v>
      </c>
      <c r="M65" s="2" t="s">
        <v>124</v>
      </c>
      <c r="N65" s="7" t="s">
        <v>124</v>
      </c>
      <c r="O65" s="68">
        <v>2120000</v>
      </c>
      <c r="P65" s="46" t="s">
        <v>321</v>
      </c>
      <c r="S65" s="68">
        <v>2120000</v>
      </c>
      <c r="W65" s="3" t="s">
        <v>322</v>
      </c>
      <c r="Y65" s="8" t="s">
        <v>323</v>
      </c>
      <c r="AC65" s="25" t="s">
        <v>324</v>
      </c>
    </row>
    <row r="66" s="3" customFormat="1" ht="13" hidden="1" spans="1:34">
      <c r="A66" s="8" t="s">
        <v>16</v>
      </c>
      <c r="B66" s="9" t="s">
        <v>185</v>
      </c>
      <c r="C66" s="9" t="s">
        <v>325</v>
      </c>
      <c r="D66" s="67" t="s">
        <v>326</v>
      </c>
      <c r="E66" s="22">
        <v>1400000</v>
      </c>
      <c r="F66" s="22">
        <v>0</v>
      </c>
      <c r="G66" s="35">
        <v>0.3</v>
      </c>
      <c r="H66" s="22">
        <v>420000</v>
      </c>
      <c r="I66" s="22">
        <v>420000</v>
      </c>
      <c r="J66" s="22">
        <v>1400000</v>
      </c>
      <c r="K66" s="22">
        <v>0</v>
      </c>
      <c r="L66" s="31" t="s">
        <v>327</v>
      </c>
      <c r="M66" s="9" t="s">
        <v>111</v>
      </c>
      <c r="N66" s="37" t="s">
        <v>62</v>
      </c>
      <c r="O66" s="42">
        <v>980000</v>
      </c>
      <c r="P66" s="10" t="s">
        <v>328</v>
      </c>
      <c r="Q66" s="9"/>
      <c r="R66" s="9"/>
      <c r="S66" s="42"/>
      <c r="T66" s="42"/>
      <c r="U66" s="42"/>
      <c r="V66" s="22"/>
      <c r="W66" s="25" t="s">
        <v>329</v>
      </c>
      <c r="X66" s="25"/>
      <c r="Y66" s="9" t="s">
        <v>111</v>
      </c>
      <c r="AA66" s="25"/>
      <c r="AB66" s="25"/>
      <c r="AC66" s="25"/>
      <c r="AD66" s="25"/>
      <c r="AE66" s="58"/>
      <c r="AF66" s="58">
        <v>45524</v>
      </c>
      <c r="AG66" s="58"/>
      <c r="AH66" s="58"/>
    </row>
    <row r="67" s="3" customFormat="1" ht="13" hidden="1" spans="1:34">
      <c r="A67" s="8" t="s">
        <v>13</v>
      </c>
      <c r="B67" s="8" t="s">
        <v>86</v>
      </c>
      <c r="C67" s="8" t="s">
        <v>330</v>
      </c>
      <c r="D67" s="10" t="s">
        <v>331</v>
      </c>
      <c r="E67" s="22">
        <v>921500</v>
      </c>
      <c r="F67" s="22">
        <v>0</v>
      </c>
      <c r="G67" s="35">
        <v>0</v>
      </c>
      <c r="H67" s="22">
        <v>0</v>
      </c>
      <c r="I67" s="22">
        <v>0</v>
      </c>
      <c r="J67" s="22">
        <v>921500</v>
      </c>
      <c r="K67" s="22">
        <v>0</v>
      </c>
      <c r="L67" s="31" t="s">
        <v>332</v>
      </c>
      <c r="M67" s="9" t="s">
        <v>60</v>
      </c>
      <c r="N67" s="9" t="s">
        <v>60</v>
      </c>
      <c r="O67" s="9">
        <v>460750</v>
      </c>
      <c r="P67" s="54" t="s">
        <v>333</v>
      </c>
      <c r="Q67" s="9"/>
      <c r="R67" s="9">
        <v>460750</v>
      </c>
      <c r="S67" s="9"/>
      <c r="T67" s="9"/>
      <c r="U67" s="9"/>
      <c r="V67" s="22"/>
      <c r="W67" s="25" t="s">
        <v>333</v>
      </c>
      <c r="X67" s="25"/>
      <c r="Y67" s="8" t="s">
        <v>60</v>
      </c>
      <c r="AA67" s="25"/>
      <c r="AB67" s="25"/>
      <c r="AC67" s="25"/>
      <c r="AD67" s="25"/>
      <c r="AH67" s="58"/>
    </row>
    <row r="68" s="3" customFormat="1" ht="13" spans="1:25">
      <c r="A68" s="8" t="s">
        <v>12</v>
      </c>
      <c r="B68" s="8" t="s">
        <v>175</v>
      </c>
      <c r="C68" s="8" t="s">
        <v>334</v>
      </c>
      <c r="D68" s="25" t="s">
        <v>335</v>
      </c>
      <c r="E68" s="22">
        <v>360000</v>
      </c>
      <c r="F68" s="66">
        <v>360000</v>
      </c>
      <c r="G68" s="35">
        <v>0</v>
      </c>
      <c r="H68" s="22">
        <v>0</v>
      </c>
      <c r="I68" s="22">
        <v>0</v>
      </c>
      <c r="J68" s="22" t="s">
        <v>137</v>
      </c>
      <c r="K68" s="22">
        <v>0</v>
      </c>
      <c r="L68" s="31" t="s">
        <v>336</v>
      </c>
      <c r="M68" s="9" t="s">
        <v>77</v>
      </c>
      <c r="N68" s="9" t="s">
        <v>60</v>
      </c>
      <c r="O68" s="9">
        <v>360000</v>
      </c>
      <c r="P68" s="10" t="s">
        <v>61</v>
      </c>
      <c r="Q68" s="9"/>
      <c r="R68" s="9">
        <v>360000</v>
      </c>
      <c r="S68" s="9"/>
      <c r="T68" s="9"/>
      <c r="U68" s="9"/>
      <c r="V68" s="22"/>
      <c r="Y68" s="8" t="s">
        <v>77</v>
      </c>
    </row>
    <row r="69" s="3" customFormat="1" ht="13" hidden="1" spans="1:25">
      <c r="A69" s="2" t="s">
        <v>180</v>
      </c>
      <c r="B69" s="8" t="s">
        <v>97</v>
      </c>
      <c r="C69" s="2" t="s">
        <v>337</v>
      </c>
      <c r="D69" s="20" t="s">
        <v>338</v>
      </c>
      <c r="E69" s="22">
        <v>3050000</v>
      </c>
      <c r="F69" s="22">
        <v>0</v>
      </c>
      <c r="G69" s="35">
        <v>0.5</v>
      </c>
      <c r="H69" s="22">
        <v>1525000</v>
      </c>
      <c r="I69" s="22">
        <v>0</v>
      </c>
      <c r="J69" s="22">
        <v>2600000</v>
      </c>
      <c r="K69" s="22">
        <v>0</v>
      </c>
      <c r="L69" s="31" t="s">
        <v>339</v>
      </c>
      <c r="M69" s="2" t="s">
        <v>60</v>
      </c>
      <c r="N69" s="9" t="s">
        <v>60</v>
      </c>
      <c r="O69" s="22">
        <v>1525000</v>
      </c>
      <c r="P69" s="46"/>
      <c r="R69" s="22">
        <v>1525000</v>
      </c>
      <c r="Y69" s="8" t="s">
        <v>60</v>
      </c>
    </row>
    <row r="70" s="3" customFormat="1" ht="13" spans="1:27">
      <c r="A70" s="8" t="s">
        <v>12</v>
      </c>
      <c r="B70" s="8" t="s">
        <v>97</v>
      </c>
      <c r="C70" s="26" t="s">
        <v>340</v>
      </c>
      <c r="D70" s="20" t="s">
        <v>341</v>
      </c>
      <c r="E70" s="22">
        <v>1999500</v>
      </c>
      <c r="F70" s="22">
        <v>0</v>
      </c>
      <c r="G70" s="35">
        <v>0</v>
      </c>
      <c r="H70" s="22">
        <v>0</v>
      </c>
      <c r="I70" s="22">
        <v>0</v>
      </c>
      <c r="J70" s="22">
        <v>1999500</v>
      </c>
      <c r="K70" s="22">
        <v>0</v>
      </c>
      <c r="L70" s="31" t="s">
        <v>342</v>
      </c>
      <c r="M70" s="9" t="s">
        <v>59</v>
      </c>
      <c r="N70" s="9" t="s">
        <v>59</v>
      </c>
      <c r="O70" s="22">
        <v>1999500</v>
      </c>
      <c r="P70" s="54" t="s">
        <v>343</v>
      </c>
      <c r="V70" s="22">
        <v>1999500</v>
      </c>
      <c r="Y70" s="8" t="s">
        <v>77</v>
      </c>
      <c r="AA70" s="25" t="s">
        <v>102</v>
      </c>
    </row>
    <row r="71" s="3" customFormat="1" ht="13" hidden="1" spans="1:34">
      <c r="A71" s="8" t="s">
        <v>13</v>
      </c>
      <c r="B71" s="8" t="s">
        <v>185</v>
      </c>
      <c r="C71" s="8" t="s">
        <v>344</v>
      </c>
      <c r="D71" s="25" t="s">
        <v>345</v>
      </c>
      <c r="E71" s="22">
        <v>3450000</v>
      </c>
      <c r="F71" s="66">
        <v>3450000</v>
      </c>
      <c r="G71" s="35">
        <v>0</v>
      </c>
      <c r="H71" s="22">
        <v>0</v>
      </c>
      <c r="I71" s="22">
        <v>0</v>
      </c>
      <c r="J71" s="22" t="s">
        <v>137</v>
      </c>
      <c r="K71" s="22" t="s">
        <v>137</v>
      </c>
      <c r="L71" s="31" t="s">
        <v>346</v>
      </c>
      <c r="M71" s="9" t="s">
        <v>76</v>
      </c>
      <c r="N71" s="9" t="s">
        <v>76</v>
      </c>
      <c r="O71" s="22">
        <v>3105000</v>
      </c>
      <c r="P71" s="10"/>
      <c r="Q71" s="9"/>
      <c r="R71" s="9"/>
      <c r="S71" s="9"/>
      <c r="T71" s="9"/>
      <c r="U71" s="9"/>
      <c r="V71" s="22">
        <v>3105000</v>
      </c>
      <c r="Y71" s="9" t="s">
        <v>76</v>
      </c>
      <c r="AE71" s="58"/>
      <c r="AF71" s="58"/>
      <c r="AG71" s="58"/>
      <c r="AH71" s="58"/>
    </row>
    <row r="72" s="3" customFormat="1" ht="13" hidden="1" spans="1:34">
      <c r="A72" s="8" t="s">
        <v>17</v>
      </c>
      <c r="B72" s="8" t="s">
        <v>55</v>
      </c>
      <c r="C72" s="8" t="s">
        <v>347</v>
      </c>
      <c r="D72" s="25" t="s">
        <v>348</v>
      </c>
      <c r="E72" s="22">
        <v>730000</v>
      </c>
      <c r="F72" s="22">
        <v>730000</v>
      </c>
      <c r="G72" s="35">
        <v>0</v>
      </c>
      <c r="H72" s="22">
        <v>0</v>
      </c>
      <c r="I72" s="22">
        <v>0</v>
      </c>
      <c r="J72" s="22">
        <v>730000</v>
      </c>
      <c r="K72" s="22">
        <v>0</v>
      </c>
      <c r="L72" s="31" t="s">
        <v>349</v>
      </c>
      <c r="M72" s="8" t="s">
        <v>111</v>
      </c>
      <c r="N72" s="44"/>
      <c r="O72" s="8"/>
      <c r="P72" s="54"/>
      <c r="Q72" s="8"/>
      <c r="R72" s="8"/>
      <c r="S72" s="8"/>
      <c r="T72" s="8"/>
      <c r="U72" s="8"/>
      <c r="V72" s="8"/>
      <c r="Y72" s="8" t="s">
        <v>111</v>
      </c>
      <c r="AA72" s="25" t="s">
        <v>350</v>
      </c>
      <c r="AC72" s="25" t="s">
        <v>351</v>
      </c>
      <c r="AE72" s="58"/>
      <c r="AF72" s="58"/>
      <c r="AG72" s="58"/>
      <c r="AH72" s="58"/>
    </row>
    <row r="73" s="3" customFormat="1" ht="13" hidden="1" spans="1:34">
      <c r="A73" s="8" t="s">
        <v>17</v>
      </c>
      <c r="B73" s="8" t="s">
        <v>55</v>
      </c>
      <c r="C73" s="8" t="s">
        <v>352</v>
      </c>
      <c r="D73" s="25" t="s">
        <v>353</v>
      </c>
      <c r="E73" s="22">
        <v>800000</v>
      </c>
      <c r="F73" s="22">
        <v>800000</v>
      </c>
      <c r="G73" s="35">
        <v>0</v>
      </c>
      <c r="H73" s="22">
        <v>0</v>
      </c>
      <c r="I73" s="22">
        <v>0</v>
      </c>
      <c r="J73" s="22">
        <v>800000</v>
      </c>
      <c r="K73" s="22">
        <v>0</v>
      </c>
      <c r="L73" s="31" t="s">
        <v>262</v>
      </c>
      <c r="M73" s="8" t="s">
        <v>160</v>
      </c>
      <c r="N73" s="44"/>
      <c r="O73" s="8"/>
      <c r="P73" s="54"/>
      <c r="Q73" s="8"/>
      <c r="R73" s="8"/>
      <c r="S73" s="8"/>
      <c r="T73" s="8"/>
      <c r="U73" s="8"/>
      <c r="V73" s="8"/>
      <c r="Y73" s="8" t="s">
        <v>160</v>
      </c>
      <c r="AE73" s="58"/>
      <c r="AF73" s="58"/>
      <c r="AG73" s="58"/>
      <c r="AH73" s="58"/>
    </row>
    <row r="74" s="3" customFormat="1" ht="13" hidden="1" spans="1:34">
      <c r="A74" s="8" t="s">
        <v>17</v>
      </c>
      <c r="B74" s="8" t="s">
        <v>55</v>
      </c>
      <c r="C74" s="8" t="s">
        <v>354</v>
      </c>
      <c r="D74" s="25" t="s">
        <v>355</v>
      </c>
      <c r="E74" s="22">
        <v>270000</v>
      </c>
      <c r="F74" s="22">
        <v>270000</v>
      </c>
      <c r="G74" s="35">
        <v>0</v>
      </c>
      <c r="H74" s="22">
        <v>0</v>
      </c>
      <c r="I74" s="22">
        <v>0</v>
      </c>
      <c r="J74" s="22">
        <v>0</v>
      </c>
      <c r="K74" s="22">
        <v>0</v>
      </c>
      <c r="L74" s="31" t="s">
        <v>262</v>
      </c>
      <c r="M74" s="8" t="s">
        <v>160</v>
      </c>
      <c r="N74" s="44"/>
      <c r="O74" s="8"/>
      <c r="P74" s="54"/>
      <c r="Q74" s="8"/>
      <c r="R74" s="8"/>
      <c r="S74" s="8"/>
      <c r="T74" s="8"/>
      <c r="U74" s="8"/>
      <c r="V74" s="8"/>
      <c r="Y74" s="8" t="s">
        <v>160</v>
      </c>
      <c r="AE74" s="58"/>
      <c r="AF74" s="58"/>
      <c r="AG74" s="58"/>
      <c r="AH74" s="58"/>
    </row>
    <row r="75" s="3" customFormat="1" ht="13" hidden="1" spans="1:34">
      <c r="A75" s="8" t="s">
        <v>12</v>
      </c>
      <c r="B75" s="8" t="s">
        <v>55</v>
      </c>
      <c r="C75" s="8" t="s">
        <v>356</v>
      </c>
      <c r="D75" s="25" t="s">
        <v>357</v>
      </c>
      <c r="E75" s="22">
        <v>188500</v>
      </c>
      <c r="F75" s="22">
        <v>188500</v>
      </c>
      <c r="G75" s="35">
        <v>1</v>
      </c>
      <c r="H75" s="22">
        <v>188500</v>
      </c>
      <c r="I75" s="22">
        <v>188500</v>
      </c>
      <c r="J75" s="22">
        <v>188500</v>
      </c>
      <c r="K75" s="22">
        <v>0</v>
      </c>
      <c r="L75" s="31" t="s">
        <v>358</v>
      </c>
      <c r="M75" s="8" t="s">
        <v>106</v>
      </c>
      <c r="N75" s="8" t="s">
        <v>106</v>
      </c>
      <c r="O75" s="22">
        <v>188500</v>
      </c>
      <c r="P75" s="54" t="s">
        <v>308</v>
      </c>
      <c r="Q75" s="22">
        <v>188500</v>
      </c>
      <c r="R75" s="8"/>
      <c r="S75" s="8"/>
      <c r="T75" s="8"/>
      <c r="U75" s="8"/>
      <c r="V75" s="8"/>
      <c r="Y75" s="8" t="s">
        <v>106</v>
      </c>
      <c r="AE75" s="58"/>
      <c r="AF75" s="58"/>
      <c r="AG75" s="58"/>
      <c r="AH75" s="58"/>
    </row>
    <row r="76" s="3" customFormat="1" ht="13" hidden="1" spans="1:30">
      <c r="A76" s="8" t="s">
        <v>15</v>
      </c>
      <c r="B76" s="8" t="s">
        <v>175</v>
      </c>
      <c r="C76" s="8" t="s">
        <v>359</v>
      </c>
      <c r="D76" s="25" t="s">
        <v>360</v>
      </c>
      <c r="E76" s="22">
        <v>405000</v>
      </c>
      <c r="F76" s="22">
        <v>405000</v>
      </c>
      <c r="G76" s="35">
        <v>0</v>
      </c>
      <c r="H76" s="22">
        <v>0</v>
      </c>
      <c r="I76" s="22">
        <v>0</v>
      </c>
      <c r="J76" s="22" t="s">
        <v>137</v>
      </c>
      <c r="K76" s="22" t="s">
        <v>137</v>
      </c>
      <c r="L76" s="31" t="s">
        <v>361</v>
      </c>
      <c r="M76" s="9" t="s">
        <v>111</v>
      </c>
      <c r="N76" s="37" t="s">
        <v>111</v>
      </c>
      <c r="O76" s="9">
        <v>405000</v>
      </c>
      <c r="P76" s="10"/>
      <c r="Q76" s="9"/>
      <c r="R76" s="9"/>
      <c r="S76" s="9"/>
      <c r="T76" s="9">
        <v>405000</v>
      </c>
      <c r="U76" s="9"/>
      <c r="V76" s="9"/>
      <c r="W76" s="25" t="s">
        <v>362</v>
      </c>
      <c r="X76" s="25"/>
      <c r="Y76" s="9" t="s">
        <v>111</v>
      </c>
      <c r="Z76" s="25"/>
      <c r="AA76" s="25"/>
      <c r="AB76" s="25"/>
      <c r="AC76" s="25"/>
      <c r="AD76" s="25"/>
    </row>
    <row r="77" s="3" customFormat="1" ht="13" hidden="1" spans="1:30">
      <c r="A77" s="8" t="s">
        <v>13</v>
      </c>
      <c r="B77" s="8" t="s">
        <v>175</v>
      </c>
      <c r="C77" s="8" t="s">
        <v>363</v>
      </c>
      <c r="D77" s="25" t="s">
        <v>364</v>
      </c>
      <c r="E77" s="22">
        <v>280000</v>
      </c>
      <c r="F77" s="22">
        <v>280000</v>
      </c>
      <c r="G77" s="35">
        <v>0</v>
      </c>
      <c r="H77" s="22">
        <v>0</v>
      </c>
      <c r="I77" s="22">
        <v>0</v>
      </c>
      <c r="J77" s="22">
        <v>280000</v>
      </c>
      <c r="K77" s="22">
        <v>0</v>
      </c>
      <c r="L77" s="31" t="s">
        <v>262</v>
      </c>
      <c r="M77" s="8" t="s">
        <v>60</v>
      </c>
      <c r="N77" s="8" t="s">
        <v>60</v>
      </c>
      <c r="O77" s="2">
        <v>280000</v>
      </c>
      <c r="P77" s="54" t="s">
        <v>365</v>
      </c>
      <c r="R77" s="2">
        <v>280000</v>
      </c>
      <c r="W77" s="25" t="s">
        <v>365</v>
      </c>
      <c r="X77" s="25"/>
      <c r="Y77" s="8" t="s">
        <v>60</v>
      </c>
      <c r="Z77" s="25"/>
      <c r="AA77" s="25"/>
      <c r="AB77" s="25"/>
      <c r="AC77" s="25"/>
      <c r="AD77" s="25"/>
    </row>
  </sheetData>
  <sheetProtection formatCells="0" insertHyperlinks="0" autoFilter="0"/>
  <autoFilter ref="A3:AH77">
    <filterColumn colId="0">
      <filters>
        <filter val="孙善思"/>
      </filters>
    </filterColumn>
    <filterColumn colId="24">
      <filters>
        <filter val="9月下旬"/>
        <filter val="10月上旬"/>
        <filter val="10月下旬"/>
      </filters>
    </filterColumn>
    <extLst/>
  </autoFilter>
  <conditionalFormatting sqref="C58">
    <cfRule type="duplicateValues" dxfId="0" priority="4"/>
  </conditionalFormatting>
  <conditionalFormatting sqref="C75">
    <cfRule type="duplicateValues" dxfId="1" priority="6"/>
  </conditionalFormatting>
  <conditionalFormatting sqref="C1:C75">
    <cfRule type="duplicateValues" dxfId="0" priority="3"/>
    <cfRule type="duplicateValues" dxfId="0" priority="2"/>
    <cfRule type="duplicateValues" dxfId="0" priority="1"/>
  </conditionalFormatting>
  <conditionalFormatting sqref="C66:C74">
    <cfRule type="duplicateValues" dxfId="1" priority="7"/>
  </conditionalFormatting>
  <conditionalFormatting sqref="C1:C57 C59:C75">
    <cfRule type="duplicateValues" dxfId="0" priority="5"/>
  </conditionalFormatting>
  <dataValidations count="1">
    <dataValidation type="list" allowBlank="1" showInputMessage="1" showErrorMessage="1" sqref="N16 N22 Y29 N40 Y41 N43 Y43 N52 Y54 N55 N57 N62 N64 Y65 N67 Y71 N75 M4:M77 N24:N25 N29:N31 N36:N37 N46:N50 N59:N60 N70:N72 Y73:Y77">
      <formula1>"7月上旬,7月下旬,8月上旬,8月下旬,9月上旬,9月下旬,10月上旬,10月下旬,11月上旬,11月下旬,12月上旬,12月下旬,25年以后,已确认"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3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K12" sqref="K12"/>
    </sheetView>
  </sheetViews>
  <sheetFormatPr defaultColWidth="9.16363636363636" defaultRowHeight="13"/>
  <cols>
    <col min="1" max="2" width="9.16363636363636" style="2"/>
    <col min="3" max="3" width="16.2363636363636" style="2" customWidth="1"/>
    <col min="4" max="4" width="24.7727272727273" style="3" customWidth="1"/>
    <col min="5" max="6" width="8.11818181818182" style="3" hidden="1" customWidth="1" outlineLevel="1"/>
    <col min="7" max="7" width="14.7090909090909" style="2" hidden="1" outlineLevel="1"/>
    <col min="8" max="8" width="14.7090909090909" style="4" collapsed="1"/>
    <col min="9" max="9" width="10.3727272727273" style="4" customWidth="1"/>
    <col min="10" max="10" width="11.2909090909091" style="5" customWidth="1"/>
    <col min="11" max="12" width="13.4636363636364" style="6" customWidth="1"/>
    <col min="13" max="13" width="11.3636363636364" style="6" customWidth="1"/>
    <col min="14" max="14" width="13.4636363636364" style="6" hidden="1" customWidth="1" outlineLevel="1"/>
    <col min="15" max="15" width="12.6090909090909" style="6" customWidth="1" collapsed="1"/>
    <col min="16" max="16" width="25.0818181818182" style="3" customWidth="1"/>
    <col min="17" max="17" width="19.2" style="2" customWidth="1"/>
    <col min="18" max="18" width="17.2454545454545" style="7" customWidth="1"/>
    <col min="19" max="19" width="11.4636363636364" style="2" customWidth="1"/>
    <col min="20" max="20" width="30.6363636363636" style="3" customWidth="1"/>
    <col min="21" max="25" width="11.4636363636364" style="3" hidden="1" customWidth="1" outlineLevel="1"/>
    <col min="26" max="26" width="11.4636363636364" style="3" customWidth="1" collapsed="1"/>
    <col min="27" max="27" width="12.0818181818182" style="3" customWidth="1"/>
    <col min="28" max="28" width="13.7909090909091" style="3" customWidth="1"/>
    <col min="29" max="16384" width="9.16363636363636" style="3"/>
  </cols>
  <sheetData>
    <row r="1" ht="13.5" spans="1:26">
      <c r="A1" s="8"/>
      <c r="B1" s="8"/>
      <c r="C1" s="9"/>
      <c r="D1" s="10"/>
      <c r="E1" s="10"/>
      <c r="F1" s="10"/>
      <c r="G1" s="11">
        <f t="shared" ref="G1:I1" si="0">SUBTOTAL(9,G4:G52)/10000</f>
        <v>11054.86767</v>
      </c>
      <c r="H1" s="11">
        <f t="shared" si="0"/>
        <v>9840.557031</v>
      </c>
      <c r="I1" s="11">
        <f t="shared" si="0"/>
        <v>6181.982668</v>
      </c>
      <c r="J1" s="29"/>
      <c r="K1" s="30"/>
      <c r="L1" s="11">
        <f t="shared" ref="L1:O1" si="1">SUBTOTAL(9,L4:L52)/10000</f>
        <v>475.639435596757</v>
      </c>
      <c r="M1" s="11">
        <f t="shared" si="1"/>
        <v>7368.839891</v>
      </c>
      <c r="N1" s="30"/>
      <c r="O1" s="11">
        <f t="shared" si="1"/>
        <v>-4.00000000372529e-6</v>
      </c>
      <c r="P1" s="31"/>
      <c r="Q1" s="9">
        <v>0</v>
      </c>
      <c r="R1" s="37"/>
      <c r="S1" s="9"/>
      <c r="T1" s="9"/>
      <c r="U1" s="9"/>
      <c r="V1" s="9"/>
      <c r="W1" s="9"/>
      <c r="X1" s="9"/>
      <c r="Y1" s="9"/>
      <c r="Z1" s="9"/>
    </row>
    <row r="2" s="1" customFormat="1" ht="27" spans="1:28">
      <c r="A2" s="12"/>
      <c r="B2" s="12"/>
      <c r="C2" s="12"/>
      <c r="D2" s="13"/>
      <c r="E2" s="13"/>
      <c r="F2" s="13"/>
      <c r="G2" s="14"/>
      <c r="H2" s="15"/>
      <c r="I2" s="15">
        <f>I1/1.13</f>
        <v>5470.78112212389</v>
      </c>
      <c r="J2" s="32"/>
      <c r="K2" s="15"/>
      <c r="L2" s="15"/>
      <c r="M2" s="15"/>
      <c r="N2" s="15"/>
      <c r="O2" s="15"/>
      <c r="P2" s="33"/>
      <c r="Q2" s="38" t="s">
        <v>19</v>
      </c>
      <c r="R2" s="39" t="s">
        <v>20</v>
      </c>
      <c r="S2" s="12" t="s">
        <v>21</v>
      </c>
      <c r="T2" s="12"/>
      <c r="U2" s="12"/>
      <c r="V2" s="12"/>
      <c r="W2" s="12"/>
      <c r="X2" s="12"/>
      <c r="Y2" s="12"/>
      <c r="Z2" s="12"/>
      <c r="AB2" s="13" t="s">
        <v>366</v>
      </c>
    </row>
    <row r="3" s="2" customFormat="1" ht="40.5" spans="1:28">
      <c r="A3" s="16" t="s">
        <v>0</v>
      </c>
      <c r="B3" s="17" t="s">
        <v>23</v>
      </c>
      <c r="C3" s="18" t="s">
        <v>24</v>
      </c>
      <c r="D3" s="18" t="s">
        <v>25</v>
      </c>
      <c r="E3" s="18" t="s">
        <v>367</v>
      </c>
      <c r="F3" s="18" t="s">
        <v>368</v>
      </c>
      <c r="G3" s="19" t="s">
        <v>369</v>
      </c>
      <c r="H3" s="19" t="s">
        <v>26</v>
      </c>
      <c r="I3" s="19" t="s">
        <v>27</v>
      </c>
      <c r="J3" s="34" t="s">
        <v>28</v>
      </c>
      <c r="K3" s="19" t="s">
        <v>29</v>
      </c>
      <c r="L3" s="19" t="s">
        <v>30</v>
      </c>
      <c r="M3" s="19" t="s">
        <v>31</v>
      </c>
      <c r="N3" s="19" t="s">
        <v>370</v>
      </c>
      <c r="O3" s="19" t="s">
        <v>32</v>
      </c>
      <c r="P3" s="18" t="s">
        <v>33</v>
      </c>
      <c r="Q3" s="40" t="s">
        <v>34</v>
      </c>
      <c r="R3" s="40" t="s">
        <v>35</v>
      </c>
      <c r="S3" s="41" t="s">
        <v>36</v>
      </c>
      <c r="T3" s="41" t="s">
        <v>37</v>
      </c>
      <c r="U3" s="41" t="s">
        <v>38</v>
      </c>
      <c r="V3" s="41" t="s">
        <v>39</v>
      </c>
      <c r="W3" s="41" t="s">
        <v>40</v>
      </c>
      <c r="X3" s="41" t="s">
        <v>41</v>
      </c>
      <c r="Y3" s="41" t="s">
        <v>42</v>
      </c>
      <c r="Z3" s="41" t="s">
        <v>43</v>
      </c>
      <c r="AA3" s="41" t="s">
        <v>44</v>
      </c>
      <c r="AB3" s="40" t="s">
        <v>34</v>
      </c>
    </row>
    <row r="4" spans="1:27">
      <c r="A4" s="8" t="s">
        <v>295</v>
      </c>
      <c r="B4" s="8" t="s">
        <v>97</v>
      </c>
      <c r="C4" s="2" t="s">
        <v>371</v>
      </c>
      <c r="D4" s="20" t="s">
        <v>372</v>
      </c>
      <c r="E4" s="10" t="s">
        <v>373</v>
      </c>
      <c r="F4" s="10" t="s">
        <v>374</v>
      </c>
      <c r="G4" s="21">
        <v>7646600</v>
      </c>
      <c r="H4" s="22">
        <v>7646600</v>
      </c>
      <c r="I4" s="22">
        <v>7465000</v>
      </c>
      <c r="J4" s="35">
        <v>0.8786</v>
      </c>
      <c r="K4" s="22">
        <v>6718500</v>
      </c>
      <c r="L4" s="22">
        <v>0</v>
      </c>
      <c r="M4" s="22">
        <v>181600</v>
      </c>
      <c r="N4" s="22">
        <v>0</v>
      </c>
      <c r="O4" s="22">
        <v>0</v>
      </c>
      <c r="P4" s="31" t="s">
        <v>375</v>
      </c>
      <c r="X4" s="9"/>
      <c r="Y4" s="9"/>
      <c r="Z4" s="9"/>
      <c r="AA4" s="25" t="s">
        <v>376</v>
      </c>
    </row>
    <row r="5" spans="1:28">
      <c r="A5" s="9" t="s">
        <v>12</v>
      </c>
      <c r="B5" s="9" t="s">
        <v>97</v>
      </c>
      <c r="C5" s="23" t="s">
        <v>377</v>
      </c>
      <c r="D5" s="24" t="s">
        <v>378</v>
      </c>
      <c r="E5" s="10" t="s">
        <v>379</v>
      </c>
      <c r="F5" s="10" t="s">
        <v>380</v>
      </c>
      <c r="G5" s="21">
        <v>7031376</v>
      </c>
      <c r="H5" s="22">
        <v>6999947.42</v>
      </c>
      <c r="I5" s="22">
        <v>7031376</v>
      </c>
      <c r="J5" s="35">
        <v>0.4853</v>
      </c>
      <c r="K5" s="22">
        <v>3412550.4</v>
      </c>
      <c r="L5" s="22">
        <v>199776.372800002</v>
      </c>
      <c r="M5" s="22">
        <v>7031376</v>
      </c>
      <c r="N5" s="22">
        <v>0</v>
      </c>
      <c r="O5" s="22">
        <v>0</v>
      </c>
      <c r="P5" s="31" t="s">
        <v>381</v>
      </c>
      <c r="Q5" s="9" t="s">
        <v>10</v>
      </c>
      <c r="R5" s="37" t="s">
        <v>10</v>
      </c>
      <c r="S5" s="9">
        <v>200000</v>
      </c>
      <c r="T5" s="9" t="s">
        <v>382</v>
      </c>
      <c r="U5" s="9"/>
      <c r="V5" s="9">
        <v>200000</v>
      </c>
      <c r="W5" s="9"/>
      <c r="X5" s="9"/>
      <c r="Y5" s="9"/>
      <c r="Z5" s="22"/>
      <c r="AA5" s="25" t="s">
        <v>383</v>
      </c>
      <c r="AB5" s="25" t="s">
        <v>76</v>
      </c>
    </row>
    <row r="6" spans="1:28">
      <c r="A6" s="8" t="s">
        <v>12</v>
      </c>
      <c r="B6" s="8" t="s">
        <v>55</v>
      </c>
      <c r="C6" s="8" t="s">
        <v>384</v>
      </c>
      <c r="D6" s="25" t="s">
        <v>385</v>
      </c>
      <c r="E6" s="10" t="s">
        <v>386</v>
      </c>
      <c r="F6" s="10" t="s">
        <v>380</v>
      </c>
      <c r="G6" s="21">
        <v>4720000</v>
      </c>
      <c r="H6" s="22">
        <v>4720000</v>
      </c>
      <c r="I6" s="22">
        <v>4720000</v>
      </c>
      <c r="J6" s="35">
        <v>0</v>
      </c>
      <c r="K6" s="22">
        <v>0</v>
      </c>
      <c r="L6" s="22">
        <v>0</v>
      </c>
      <c r="M6" s="22">
        <v>4720000</v>
      </c>
      <c r="N6" s="22">
        <v>0</v>
      </c>
      <c r="O6" s="22">
        <v>0</v>
      </c>
      <c r="P6" s="31" t="s">
        <v>387</v>
      </c>
      <c r="Q6" s="9" t="s">
        <v>10</v>
      </c>
      <c r="R6" s="9" t="s">
        <v>10</v>
      </c>
      <c r="S6" s="9">
        <v>0</v>
      </c>
      <c r="T6" s="8" t="s">
        <v>388</v>
      </c>
      <c r="U6" s="8"/>
      <c r="V6" s="8"/>
      <c r="W6" s="8"/>
      <c r="X6" s="9"/>
      <c r="Y6" s="9"/>
      <c r="Z6" s="22"/>
      <c r="AB6" s="25" t="s">
        <v>76</v>
      </c>
    </row>
    <row r="7" spans="1:27">
      <c r="A7" s="9" t="s">
        <v>13</v>
      </c>
      <c r="B7" s="9" t="s">
        <v>86</v>
      </c>
      <c r="C7" s="9" t="s">
        <v>389</v>
      </c>
      <c r="D7" s="10" t="s">
        <v>390</v>
      </c>
      <c r="E7" s="10" t="s">
        <v>391</v>
      </c>
      <c r="F7" s="10" t="s">
        <v>392</v>
      </c>
      <c r="G7" s="21">
        <v>11697897.74</v>
      </c>
      <c r="H7" s="22">
        <v>9861763.34</v>
      </c>
      <c r="I7" s="22">
        <v>4323660.34</v>
      </c>
      <c r="J7" s="35">
        <v>0.1539</v>
      </c>
      <c r="K7" s="22">
        <v>1800000</v>
      </c>
      <c r="L7" s="22">
        <v>17922.7864995677</v>
      </c>
      <c r="M7" s="22">
        <v>9861763.34</v>
      </c>
      <c r="N7" s="22">
        <v>0</v>
      </c>
      <c r="O7" s="22">
        <v>0</v>
      </c>
      <c r="P7" s="31" t="s">
        <v>393</v>
      </c>
      <c r="Q7" s="9" t="s">
        <v>10</v>
      </c>
      <c r="R7" s="37" t="s">
        <v>10</v>
      </c>
      <c r="S7" s="42">
        <v>0</v>
      </c>
      <c r="T7" s="25" t="s">
        <v>383</v>
      </c>
      <c r="U7" s="9"/>
      <c r="V7" s="9"/>
      <c r="W7" s="9"/>
      <c r="X7" s="9"/>
      <c r="Y7" s="9"/>
      <c r="Z7" s="22"/>
      <c r="AA7" s="3" t="s">
        <v>394</v>
      </c>
    </row>
    <row r="8" spans="1:27">
      <c r="A8" s="8" t="s">
        <v>12</v>
      </c>
      <c r="B8" s="8" t="s">
        <v>97</v>
      </c>
      <c r="C8" s="26" t="s">
        <v>395</v>
      </c>
      <c r="D8" s="27" t="s">
        <v>396</v>
      </c>
      <c r="E8" s="10" t="s">
        <v>397</v>
      </c>
      <c r="F8" s="10" t="s">
        <v>398</v>
      </c>
      <c r="G8" s="21">
        <v>4200000</v>
      </c>
      <c r="H8" s="22">
        <v>4999999.98</v>
      </c>
      <c r="I8" s="22">
        <v>4200000</v>
      </c>
      <c r="J8" s="35">
        <v>0.069</v>
      </c>
      <c r="K8" s="22">
        <v>290000</v>
      </c>
      <c r="L8" s="22">
        <v>289800</v>
      </c>
      <c r="M8" s="22">
        <v>4200000</v>
      </c>
      <c r="N8" s="22">
        <v>0</v>
      </c>
      <c r="O8" s="22">
        <v>0</v>
      </c>
      <c r="P8" s="31" t="s">
        <v>399</v>
      </c>
      <c r="Q8" s="9" t="s">
        <v>10</v>
      </c>
      <c r="R8" s="9" t="s">
        <v>10</v>
      </c>
      <c r="S8" s="9">
        <v>0</v>
      </c>
      <c r="T8" s="43" t="s">
        <v>400</v>
      </c>
      <c r="X8" s="9"/>
      <c r="Y8" s="9"/>
      <c r="Z8" s="22"/>
      <c r="AA8" s="3" t="s">
        <v>401</v>
      </c>
    </row>
    <row r="9" spans="1:26">
      <c r="A9" s="8" t="s">
        <v>13</v>
      </c>
      <c r="B9" s="8" t="s">
        <v>175</v>
      </c>
      <c r="C9" s="8" t="s">
        <v>402</v>
      </c>
      <c r="D9" s="10" t="s">
        <v>403</v>
      </c>
      <c r="E9" s="10" t="s">
        <v>404</v>
      </c>
      <c r="F9" s="10" t="s">
        <v>405</v>
      </c>
      <c r="G9" s="21">
        <v>3899000</v>
      </c>
      <c r="H9" s="22">
        <v>3899000</v>
      </c>
      <c r="I9" s="22">
        <v>3899000</v>
      </c>
      <c r="J9" s="35">
        <v>0</v>
      </c>
      <c r="K9" s="22">
        <v>0</v>
      </c>
      <c r="L9" s="22">
        <v>0</v>
      </c>
      <c r="M9" s="22">
        <v>3899000</v>
      </c>
      <c r="N9" s="22">
        <v>0</v>
      </c>
      <c r="O9" s="22">
        <v>0</v>
      </c>
      <c r="P9" s="31" t="s">
        <v>174</v>
      </c>
      <c r="Q9" s="9" t="s">
        <v>10</v>
      </c>
      <c r="R9" s="9" t="s">
        <v>10</v>
      </c>
      <c r="S9" s="9">
        <v>0</v>
      </c>
      <c r="T9" s="9"/>
      <c r="U9" s="9"/>
      <c r="W9" s="9"/>
      <c r="X9" s="9"/>
      <c r="Y9" s="9"/>
      <c r="Z9" s="22"/>
    </row>
    <row r="10" spans="1:28">
      <c r="A10" s="8" t="s">
        <v>17</v>
      </c>
      <c r="B10" s="8" t="s">
        <v>175</v>
      </c>
      <c r="C10" s="8" t="s">
        <v>406</v>
      </c>
      <c r="D10" s="10" t="s">
        <v>407</v>
      </c>
      <c r="E10" s="10" t="s">
        <v>408</v>
      </c>
      <c r="F10" s="10" t="s">
        <v>409</v>
      </c>
      <c r="G10" s="21">
        <v>3082580</v>
      </c>
      <c r="H10" s="22">
        <v>3082580</v>
      </c>
      <c r="I10" s="22">
        <v>3082580</v>
      </c>
      <c r="J10" s="35">
        <v>0.5</v>
      </c>
      <c r="K10" s="22">
        <v>1541290</v>
      </c>
      <c r="L10" s="22">
        <v>1541290</v>
      </c>
      <c r="M10" s="22">
        <v>3082580</v>
      </c>
      <c r="N10" s="22">
        <v>0</v>
      </c>
      <c r="O10" s="22">
        <v>0</v>
      </c>
      <c r="P10" s="31" t="s">
        <v>410</v>
      </c>
      <c r="Q10" s="9" t="s">
        <v>10</v>
      </c>
      <c r="R10" s="9" t="s">
        <v>10</v>
      </c>
      <c r="S10" s="9">
        <v>0</v>
      </c>
      <c r="T10" s="9"/>
      <c r="U10" s="9"/>
      <c r="V10" s="9"/>
      <c r="W10" s="9"/>
      <c r="X10" s="9"/>
      <c r="Y10" s="9"/>
      <c r="Z10" s="22"/>
      <c r="AB10" s="25" t="s">
        <v>76</v>
      </c>
    </row>
    <row r="11" spans="1:27">
      <c r="A11" s="9" t="s">
        <v>16</v>
      </c>
      <c r="B11" s="9" t="s">
        <v>147</v>
      </c>
      <c r="C11" s="9" t="s">
        <v>411</v>
      </c>
      <c r="D11" s="10" t="s">
        <v>412</v>
      </c>
      <c r="E11" s="10" t="s">
        <v>413</v>
      </c>
      <c r="F11" s="10" t="s">
        <v>409</v>
      </c>
      <c r="G11" s="21">
        <v>4100000</v>
      </c>
      <c r="H11" s="22">
        <v>3240000</v>
      </c>
      <c r="I11" s="22">
        <v>2790000</v>
      </c>
      <c r="J11" s="35">
        <v>0.3</v>
      </c>
      <c r="K11" s="22">
        <v>1230000</v>
      </c>
      <c r="L11" s="22">
        <v>0</v>
      </c>
      <c r="M11" s="22">
        <v>3240000</v>
      </c>
      <c r="N11" s="22">
        <v>0</v>
      </c>
      <c r="O11" s="22">
        <v>0</v>
      </c>
      <c r="P11" s="31" t="s">
        <v>414</v>
      </c>
      <c r="Q11" s="9" t="s">
        <v>10</v>
      </c>
      <c r="R11" s="37" t="s">
        <v>10</v>
      </c>
      <c r="S11" s="42">
        <v>2010000</v>
      </c>
      <c r="T11" s="9" t="s">
        <v>415</v>
      </c>
      <c r="U11" s="9"/>
      <c r="V11" s="9"/>
      <c r="W11" s="9">
        <v>820000</v>
      </c>
      <c r="X11" s="9"/>
      <c r="Y11" s="9"/>
      <c r="Z11" s="22"/>
      <c r="AA11" s="25" t="s">
        <v>416</v>
      </c>
    </row>
    <row r="12" spans="1:26">
      <c r="A12" s="9" t="s">
        <v>15</v>
      </c>
      <c r="B12" s="9" t="s">
        <v>175</v>
      </c>
      <c r="C12" s="9" t="s">
        <v>417</v>
      </c>
      <c r="D12" s="10" t="s">
        <v>418</v>
      </c>
      <c r="E12" s="10" t="s">
        <v>419</v>
      </c>
      <c r="F12" s="10" t="s">
        <v>420</v>
      </c>
      <c r="G12" s="21">
        <v>4500000</v>
      </c>
      <c r="H12" s="22">
        <v>2700000</v>
      </c>
      <c r="I12" s="22">
        <v>2700000</v>
      </c>
      <c r="J12" s="35">
        <v>0.06</v>
      </c>
      <c r="K12" s="22">
        <v>270000</v>
      </c>
      <c r="L12" s="22">
        <v>0</v>
      </c>
      <c r="M12" s="22">
        <v>2700000</v>
      </c>
      <c r="N12" s="22">
        <v>0</v>
      </c>
      <c r="O12" s="22">
        <v>0</v>
      </c>
      <c r="P12" s="31" t="s">
        <v>421</v>
      </c>
      <c r="Q12" s="9" t="s">
        <v>10</v>
      </c>
      <c r="R12" s="9" t="s">
        <v>10</v>
      </c>
      <c r="S12" s="9">
        <v>0</v>
      </c>
      <c r="T12" s="9"/>
      <c r="U12" s="9"/>
      <c r="V12" s="9"/>
      <c r="W12" s="9"/>
      <c r="X12" s="9"/>
      <c r="Y12" s="9"/>
      <c r="Z12" s="22"/>
    </row>
    <row r="13" spans="1:28">
      <c r="A13" s="9" t="s">
        <v>12</v>
      </c>
      <c r="B13" s="9" t="s">
        <v>97</v>
      </c>
      <c r="C13" s="9" t="s">
        <v>422</v>
      </c>
      <c r="D13" s="10" t="s">
        <v>423</v>
      </c>
      <c r="E13" s="10" t="s">
        <v>424</v>
      </c>
      <c r="F13" s="10" t="s">
        <v>420</v>
      </c>
      <c r="G13" s="21">
        <v>4032000</v>
      </c>
      <c r="H13" s="22">
        <v>2664360.01</v>
      </c>
      <c r="I13" s="22">
        <v>2409360.01</v>
      </c>
      <c r="J13" s="35">
        <v>0.4</v>
      </c>
      <c r="K13" s="22">
        <v>1612800</v>
      </c>
      <c r="L13" s="22">
        <v>0</v>
      </c>
      <c r="M13" s="22">
        <v>2664360.01</v>
      </c>
      <c r="N13" s="22">
        <v>0</v>
      </c>
      <c r="O13" s="22">
        <v>0</v>
      </c>
      <c r="P13" s="31" t="s">
        <v>425</v>
      </c>
      <c r="Q13" s="9" t="s">
        <v>10</v>
      </c>
      <c r="R13" s="9" t="s">
        <v>10</v>
      </c>
      <c r="S13" s="9">
        <v>0</v>
      </c>
      <c r="T13" s="9" t="s">
        <v>426</v>
      </c>
      <c r="U13" s="9"/>
      <c r="V13" s="9"/>
      <c r="W13" s="9"/>
      <c r="X13" s="9"/>
      <c r="Y13" s="9"/>
      <c r="Z13" s="22"/>
      <c r="AB13" s="25" t="s">
        <v>76</v>
      </c>
    </row>
    <row r="14" spans="1:26">
      <c r="A14" s="8" t="s">
        <v>295</v>
      </c>
      <c r="B14" s="8" t="s">
        <v>175</v>
      </c>
      <c r="C14" s="8" t="s">
        <v>427</v>
      </c>
      <c r="D14" s="20" t="s">
        <v>428</v>
      </c>
      <c r="E14" s="10" t="s">
        <v>429</v>
      </c>
      <c r="F14" s="10" t="s">
        <v>420</v>
      </c>
      <c r="G14" s="21">
        <v>4950000</v>
      </c>
      <c r="H14" s="22">
        <v>4950000</v>
      </c>
      <c r="I14" s="22">
        <v>2284000</v>
      </c>
      <c r="J14" s="35">
        <v>0.0139</v>
      </c>
      <c r="K14" s="22">
        <v>69000</v>
      </c>
      <c r="L14" s="22">
        <v>0</v>
      </c>
      <c r="M14" s="22">
        <v>4638000</v>
      </c>
      <c r="N14" s="22">
        <v>0</v>
      </c>
      <c r="O14" s="22">
        <v>0</v>
      </c>
      <c r="P14" s="31" t="s">
        <v>336</v>
      </c>
      <c r="X14" s="9"/>
      <c r="Y14" s="9"/>
      <c r="Z14" s="22"/>
    </row>
    <row r="15" spans="1:26">
      <c r="A15" s="8" t="s">
        <v>13</v>
      </c>
      <c r="B15" s="8" t="s">
        <v>97</v>
      </c>
      <c r="C15" s="28" t="s">
        <v>430</v>
      </c>
      <c r="D15" s="20" t="s">
        <v>431</v>
      </c>
      <c r="E15" s="10" t="s">
        <v>391</v>
      </c>
      <c r="F15" s="10" t="s">
        <v>392</v>
      </c>
      <c r="G15" s="21">
        <v>1500000</v>
      </c>
      <c r="H15" s="22">
        <v>1500000</v>
      </c>
      <c r="I15" s="22">
        <v>1500000</v>
      </c>
      <c r="J15" s="35">
        <v>0.4</v>
      </c>
      <c r="K15" s="22">
        <v>600000</v>
      </c>
      <c r="L15" s="22">
        <v>150000</v>
      </c>
      <c r="M15" s="22">
        <v>1500000</v>
      </c>
      <c r="N15" s="22">
        <v>0</v>
      </c>
      <c r="O15" s="22">
        <v>0</v>
      </c>
      <c r="P15" s="31" t="s">
        <v>432</v>
      </c>
      <c r="Q15" s="9" t="s">
        <v>10</v>
      </c>
      <c r="R15" s="9" t="s">
        <v>10</v>
      </c>
      <c r="S15" s="9">
        <v>0</v>
      </c>
      <c r="X15" s="9"/>
      <c r="Y15" s="9"/>
      <c r="Z15" s="22"/>
    </row>
    <row r="16" spans="1:28">
      <c r="A16" s="8" t="s">
        <v>433</v>
      </c>
      <c r="B16" s="8" t="s">
        <v>97</v>
      </c>
      <c r="C16" s="2" t="s">
        <v>434</v>
      </c>
      <c r="D16" s="20" t="s">
        <v>435</v>
      </c>
      <c r="E16" s="10" t="s">
        <v>436</v>
      </c>
      <c r="F16" s="10" t="s">
        <v>437</v>
      </c>
      <c r="G16" s="21">
        <v>1441000</v>
      </c>
      <c r="H16" s="22">
        <v>1441000</v>
      </c>
      <c r="I16" s="22">
        <v>1441000</v>
      </c>
      <c r="J16" s="35">
        <v>0.5489</v>
      </c>
      <c r="K16" s="22">
        <v>791000</v>
      </c>
      <c r="L16" s="22">
        <v>0</v>
      </c>
      <c r="M16" s="22">
        <v>1310000</v>
      </c>
      <c r="N16" s="22">
        <v>0</v>
      </c>
      <c r="O16" s="22">
        <v>0</v>
      </c>
      <c r="P16" s="31" t="s">
        <v>336</v>
      </c>
      <c r="X16" s="9"/>
      <c r="Y16" s="9"/>
      <c r="Z16" s="22"/>
      <c r="AB16" s="25" t="s">
        <v>76</v>
      </c>
    </row>
    <row r="17" spans="1:27">
      <c r="A17" s="8" t="s">
        <v>295</v>
      </c>
      <c r="B17" s="8" t="s">
        <v>97</v>
      </c>
      <c r="C17" s="26" t="s">
        <v>438</v>
      </c>
      <c r="D17" s="20" t="s">
        <v>439</v>
      </c>
      <c r="E17" s="10" t="s">
        <v>440</v>
      </c>
      <c r="F17" s="10" t="s">
        <v>441</v>
      </c>
      <c r="G17" s="21">
        <v>1339000</v>
      </c>
      <c r="H17" s="22">
        <v>1339000</v>
      </c>
      <c r="I17" s="22">
        <v>1339000</v>
      </c>
      <c r="J17" s="35">
        <v>0</v>
      </c>
      <c r="K17" s="22">
        <v>0</v>
      </c>
      <c r="L17" s="22">
        <v>0</v>
      </c>
      <c r="M17" s="22">
        <v>1339000</v>
      </c>
      <c r="N17" s="22">
        <v>-0.00130000023636967</v>
      </c>
      <c r="O17" s="22">
        <v>-0.0400000000372529</v>
      </c>
      <c r="P17" s="31" t="s">
        <v>442</v>
      </c>
      <c r="Q17" s="8" t="s">
        <v>10</v>
      </c>
      <c r="R17" s="44" t="s">
        <v>10</v>
      </c>
      <c r="S17" s="2">
        <v>0</v>
      </c>
      <c r="X17" s="9"/>
      <c r="Y17" s="9"/>
      <c r="Z17" s="22"/>
      <c r="AA17" s="25" t="s">
        <v>443</v>
      </c>
    </row>
    <row r="18" spans="1:27">
      <c r="A18" s="9" t="s">
        <v>13</v>
      </c>
      <c r="B18" s="9" t="s">
        <v>97</v>
      </c>
      <c r="C18" s="9" t="s">
        <v>444</v>
      </c>
      <c r="D18" s="10" t="s">
        <v>445</v>
      </c>
      <c r="E18" s="10" t="s">
        <v>446</v>
      </c>
      <c r="F18" s="10" t="s">
        <v>447</v>
      </c>
      <c r="G18" s="21">
        <v>1080000</v>
      </c>
      <c r="H18" s="22">
        <v>1080000</v>
      </c>
      <c r="I18" s="22">
        <v>1080000</v>
      </c>
      <c r="J18" s="35">
        <v>0.4761</v>
      </c>
      <c r="K18" s="22">
        <v>514167.88</v>
      </c>
      <c r="L18" s="22">
        <v>20.1200000003476</v>
      </c>
      <c r="M18" s="22">
        <v>1080000</v>
      </c>
      <c r="N18" s="22">
        <v>0</v>
      </c>
      <c r="O18" s="22">
        <v>0</v>
      </c>
      <c r="P18" s="31" t="s">
        <v>448</v>
      </c>
      <c r="Q18" s="9" t="s">
        <v>10</v>
      </c>
      <c r="R18" s="9" t="s">
        <v>10</v>
      </c>
      <c r="S18" s="9">
        <v>0</v>
      </c>
      <c r="T18" s="25" t="s">
        <v>449</v>
      </c>
      <c r="U18" s="9"/>
      <c r="V18" s="9"/>
      <c r="W18" s="9"/>
      <c r="X18" s="9"/>
      <c r="Y18" s="9"/>
      <c r="Z18" s="22"/>
      <c r="AA18" s="25" t="s">
        <v>449</v>
      </c>
    </row>
    <row r="19" spans="1:28">
      <c r="A19" s="8" t="s">
        <v>13</v>
      </c>
      <c r="B19" s="9" t="s">
        <v>97</v>
      </c>
      <c r="C19" s="9" t="s">
        <v>450</v>
      </c>
      <c r="D19" s="10" t="s">
        <v>451</v>
      </c>
      <c r="E19" s="10" t="s">
        <v>452</v>
      </c>
      <c r="F19" s="10" t="s">
        <v>453</v>
      </c>
      <c r="G19" s="21">
        <v>1438571.4</v>
      </c>
      <c r="H19" s="22">
        <v>890000</v>
      </c>
      <c r="I19" s="22">
        <v>890000</v>
      </c>
      <c r="J19" s="35">
        <v>0</v>
      </c>
      <c r="K19" s="22">
        <v>0</v>
      </c>
      <c r="L19" s="22">
        <v>0</v>
      </c>
      <c r="M19" s="22">
        <v>890000</v>
      </c>
      <c r="N19" s="22">
        <v>0</v>
      </c>
      <c r="O19" s="22">
        <v>0</v>
      </c>
      <c r="P19" s="31" t="s">
        <v>248</v>
      </c>
      <c r="Q19" s="9" t="s">
        <v>10</v>
      </c>
      <c r="R19" s="9" t="s">
        <v>10</v>
      </c>
      <c r="S19" s="9">
        <v>0</v>
      </c>
      <c r="T19" s="25" t="s">
        <v>454</v>
      </c>
      <c r="U19" s="9"/>
      <c r="V19" s="9"/>
      <c r="W19" s="9"/>
      <c r="X19" s="9"/>
      <c r="Y19" s="9"/>
      <c r="Z19" s="22"/>
      <c r="AA19" s="3" t="s">
        <v>455</v>
      </c>
      <c r="AB19" s="25" t="s">
        <v>76</v>
      </c>
    </row>
    <row r="20" spans="1:26">
      <c r="A20" s="8" t="s">
        <v>12</v>
      </c>
      <c r="B20" s="8" t="s">
        <v>55</v>
      </c>
      <c r="C20" s="8" t="s">
        <v>456</v>
      </c>
      <c r="D20" s="10" t="s">
        <v>457</v>
      </c>
      <c r="E20" s="10" t="s">
        <v>458</v>
      </c>
      <c r="F20" s="10" t="s">
        <v>459</v>
      </c>
      <c r="G20" s="21">
        <v>1019560</v>
      </c>
      <c r="H20" s="22">
        <v>1019560</v>
      </c>
      <c r="I20" s="22">
        <v>874560</v>
      </c>
      <c r="J20" s="35">
        <v>0.0853</v>
      </c>
      <c r="K20" s="22">
        <v>87000</v>
      </c>
      <c r="L20" s="22">
        <v>86968.468</v>
      </c>
      <c r="M20" s="22">
        <v>1019560</v>
      </c>
      <c r="N20" s="22">
        <v>0</v>
      </c>
      <c r="O20" s="22">
        <v>0</v>
      </c>
      <c r="P20" s="31" t="s">
        <v>233</v>
      </c>
      <c r="Q20" s="9" t="s">
        <v>10</v>
      </c>
      <c r="R20" s="9" t="s">
        <v>10</v>
      </c>
      <c r="S20" s="9">
        <v>0</v>
      </c>
      <c r="T20" s="9" t="s">
        <v>460</v>
      </c>
      <c r="U20" s="9"/>
      <c r="V20" s="9"/>
      <c r="W20" s="9"/>
      <c r="X20" s="9"/>
      <c r="Y20" s="9"/>
      <c r="Z20" s="22"/>
    </row>
    <row r="21" spans="1:26">
      <c r="A21" s="8" t="s">
        <v>13</v>
      </c>
      <c r="B21" s="8" t="s">
        <v>86</v>
      </c>
      <c r="C21" s="8" t="s">
        <v>461</v>
      </c>
      <c r="D21" s="10" t="s">
        <v>462</v>
      </c>
      <c r="E21" s="10" t="s">
        <v>463</v>
      </c>
      <c r="F21" s="10" t="s">
        <v>405</v>
      </c>
      <c r="G21" s="21">
        <v>850000</v>
      </c>
      <c r="H21" s="22">
        <v>850000</v>
      </c>
      <c r="I21" s="22">
        <v>850000</v>
      </c>
      <c r="J21" s="35">
        <v>0</v>
      </c>
      <c r="K21" s="22">
        <v>0</v>
      </c>
      <c r="L21" s="22">
        <v>0</v>
      </c>
      <c r="M21" s="22">
        <v>850000</v>
      </c>
      <c r="N21" s="22">
        <v>0</v>
      </c>
      <c r="O21" s="22">
        <v>0</v>
      </c>
      <c r="P21" s="31" t="s">
        <v>464</v>
      </c>
      <c r="Q21" s="9" t="s">
        <v>10</v>
      </c>
      <c r="R21" s="9" t="s">
        <v>10</v>
      </c>
      <c r="S21" s="9">
        <v>0</v>
      </c>
      <c r="T21" s="25" t="s">
        <v>465</v>
      </c>
      <c r="U21" s="9"/>
      <c r="V21" s="9"/>
      <c r="W21" s="9"/>
      <c r="X21" s="9"/>
      <c r="Y21" s="9"/>
      <c r="Z21" s="22"/>
    </row>
    <row r="22" spans="1:27">
      <c r="A22" s="8" t="s">
        <v>14</v>
      </c>
      <c r="B22" s="8" t="s">
        <v>97</v>
      </c>
      <c r="C22" s="26" t="s">
        <v>466</v>
      </c>
      <c r="D22" s="20" t="s">
        <v>467</v>
      </c>
      <c r="E22" s="10" t="s">
        <v>468</v>
      </c>
      <c r="F22" s="10" t="s">
        <v>469</v>
      </c>
      <c r="G22" s="21">
        <v>960000</v>
      </c>
      <c r="H22" s="22">
        <v>840000</v>
      </c>
      <c r="I22" s="22">
        <v>840000</v>
      </c>
      <c r="J22" s="35">
        <v>0</v>
      </c>
      <c r="K22" s="22">
        <v>0</v>
      </c>
      <c r="L22" s="22">
        <v>0</v>
      </c>
      <c r="M22" s="22">
        <v>840000</v>
      </c>
      <c r="N22" s="22">
        <v>0</v>
      </c>
      <c r="O22" s="22">
        <v>0</v>
      </c>
      <c r="P22" s="31" t="s">
        <v>470</v>
      </c>
      <c r="Q22" s="9" t="s">
        <v>10</v>
      </c>
      <c r="R22" s="9" t="s">
        <v>10</v>
      </c>
      <c r="S22" s="9">
        <v>0</v>
      </c>
      <c r="T22" s="8" t="s">
        <v>471</v>
      </c>
      <c r="X22" s="9"/>
      <c r="Y22" s="9"/>
      <c r="Z22" s="22"/>
      <c r="AA22" s="25" t="s">
        <v>454</v>
      </c>
    </row>
    <row r="23" spans="1:27">
      <c r="A23" s="8" t="s">
        <v>12</v>
      </c>
      <c r="B23" s="8" t="s">
        <v>185</v>
      </c>
      <c r="C23" s="8" t="s">
        <v>472</v>
      </c>
      <c r="D23" s="10" t="s">
        <v>473</v>
      </c>
      <c r="E23" s="10" t="s">
        <v>474</v>
      </c>
      <c r="F23" s="10" t="s">
        <v>459</v>
      </c>
      <c r="G23" s="21">
        <v>996315.33</v>
      </c>
      <c r="H23" s="22">
        <v>767183.33</v>
      </c>
      <c r="I23" s="22">
        <v>767183.33</v>
      </c>
      <c r="J23" s="35">
        <v>0</v>
      </c>
      <c r="K23" s="22">
        <v>0</v>
      </c>
      <c r="L23" s="22">
        <v>0</v>
      </c>
      <c r="M23" s="22">
        <v>767183.33</v>
      </c>
      <c r="N23" s="22">
        <v>0</v>
      </c>
      <c r="O23" s="22">
        <v>0</v>
      </c>
      <c r="P23" s="31" t="s">
        <v>475</v>
      </c>
      <c r="Q23" s="9" t="s">
        <v>10</v>
      </c>
      <c r="R23" s="9" t="s">
        <v>10</v>
      </c>
      <c r="S23" s="9">
        <v>0</v>
      </c>
      <c r="T23" s="9" t="s">
        <v>476</v>
      </c>
      <c r="U23" s="9"/>
      <c r="V23" s="9"/>
      <c r="W23" s="9"/>
      <c r="X23" s="9"/>
      <c r="Y23" s="9"/>
      <c r="Z23" s="22"/>
      <c r="AA23" s="25" t="s">
        <v>465</v>
      </c>
    </row>
    <row r="24" spans="1:26">
      <c r="A24" s="8" t="s">
        <v>14</v>
      </c>
      <c r="B24" s="8" t="s">
        <v>175</v>
      </c>
      <c r="C24" s="8" t="s">
        <v>477</v>
      </c>
      <c r="D24" s="10" t="s">
        <v>478</v>
      </c>
      <c r="E24" s="10" t="s">
        <v>479</v>
      </c>
      <c r="F24" s="10" t="s">
        <v>437</v>
      </c>
      <c r="G24" s="21">
        <v>760000</v>
      </c>
      <c r="H24" s="22">
        <v>760000</v>
      </c>
      <c r="I24" s="22">
        <v>760000</v>
      </c>
      <c r="J24" s="35">
        <v>0</v>
      </c>
      <c r="K24" s="22">
        <v>0</v>
      </c>
      <c r="L24" s="22">
        <v>0</v>
      </c>
      <c r="M24" s="22">
        <v>760000</v>
      </c>
      <c r="N24" s="22">
        <v>0</v>
      </c>
      <c r="O24" s="22">
        <v>0</v>
      </c>
      <c r="P24" s="31" t="s">
        <v>480</v>
      </c>
      <c r="Q24" s="9" t="s">
        <v>10</v>
      </c>
      <c r="R24" s="9" t="s">
        <v>10</v>
      </c>
      <c r="S24" s="9">
        <v>0</v>
      </c>
      <c r="T24" s="9" t="s">
        <v>481</v>
      </c>
      <c r="U24" s="9"/>
      <c r="V24" s="9"/>
      <c r="W24" s="9"/>
      <c r="X24" s="9"/>
      <c r="Y24" s="9"/>
      <c r="Z24" s="22"/>
    </row>
    <row r="25" spans="1:26">
      <c r="A25" s="8" t="s">
        <v>14</v>
      </c>
      <c r="B25" s="8" t="s">
        <v>97</v>
      </c>
      <c r="C25" s="8" t="s">
        <v>482</v>
      </c>
      <c r="D25" s="10" t="s">
        <v>483</v>
      </c>
      <c r="E25" s="10" t="s">
        <v>484</v>
      </c>
      <c r="F25" s="10" t="s">
        <v>469</v>
      </c>
      <c r="G25" s="21">
        <v>900000</v>
      </c>
      <c r="H25" s="22">
        <v>740000</v>
      </c>
      <c r="I25" s="22">
        <v>740000</v>
      </c>
      <c r="J25" s="35">
        <v>0.1111</v>
      </c>
      <c r="K25" s="22">
        <v>100000</v>
      </c>
      <c r="L25" s="22">
        <v>99990</v>
      </c>
      <c r="M25" s="22">
        <v>580000</v>
      </c>
      <c r="N25" s="22">
        <v>0</v>
      </c>
      <c r="O25" s="22">
        <v>0</v>
      </c>
      <c r="P25" s="31" t="s">
        <v>327</v>
      </c>
      <c r="Q25" s="9" t="s">
        <v>10</v>
      </c>
      <c r="R25" s="9" t="s">
        <v>10</v>
      </c>
      <c r="S25" s="9">
        <v>0</v>
      </c>
      <c r="T25" s="23" t="s">
        <v>485</v>
      </c>
      <c r="U25" s="9"/>
      <c r="V25" s="9"/>
      <c r="W25" s="9"/>
      <c r="X25" s="9"/>
      <c r="Y25" s="9"/>
      <c r="Z25" s="22"/>
    </row>
    <row r="26" spans="1:28">
      <c r="A26" s="9" t="s">
        <v>12</v>
      </c>
      <c r="B26" s="8" t="s">
        <v>97</v>
      </c>
      <c r="C26" s="9" t="s">
        <v>486</v>
      </c>
      <c r="D26" s="10" t="s">
        <v>487</v>
      </c>
      <c r="E26" s="10" t="s">
        <v>488</v>
      </c>
      <c r="F26" s="10" t="s">
        <v>380</v>
      </c>
      <c r="G26" s="21">
        <v>828000</v>
      </c>
      <c r="H26" s="22">
        <v>728000</v>
      </c>
      <c r="I26" s="22">
        <v>678000</v>
      </c>
      <c r="J26" s="35">
        <v>0</v>
      </c>
      <c r="K26" s="22">
        <v>0</v>
      </c>
      <c r="L26" s="22">
        <v>0</v>
      </c>
      <c r="M26" s="22">
        <v>728000</v>
      </c>
      <c r="N26" s="22">
        <v>0</v>
      </c>
      <c r="O26" s="22">
        <v>0</v>
      </c>
      <c r="P26" s="31" t="s">
        <v>489</v>
      </c>
      <c r="Q26" s="9" t="s">
        <v>10</v>
      </c>
      <c r="R26" s="9" t="s">
        <v>10</v>
      </c>
      <c r="S26" s="9">
        <v>0</v>
      </c>
      <c r="T26" s="23" t="s">
        <v>490</v>
      </c>
      <c r="U26" s="9"/>
      <c r="V26" s="9"/>
      <c r="W26" s="9"/>
      <c r="X26" s="9"/>
      <c r="Y26" s="9"/>
      <c r="Z26" s="22"/>
      <c r="AA26" s="3" t="s">
        <v>491</v>
      </c>
      <c r="AB26" s="25" t="s">
        <v>76</v>
      </c>
    </row>
    <row r="27" spans="1:28">
      <c r="A27" s="9" t="s">
        <v>12</v>
      </c>
      <c r="B27" s="9" t="s">
        <v>97</v>
      </c>
      <c r="C27" s="9" t="s">
        <v>492</v>
      </c>
      <c r="D27" s="10" t="s">
        <v>493</v>
      </c>
      <c r="E27" s="10" t="s">
        <v>494</v>
      </c>
      <c r="F27" s="10" t="s">
        <v>495</v>
      </c>
      <c r="G27" s="21">
        <v>660000</v>
      </c>
      <c r="H27" s="22">
        <v>660000</v>
      </c>
      <c r="I27" s="22">
        <v>660000</v>
      </c>
      <c r="J27" s="35">
        <v>0.4242</v>
      </c>
      <c r="K27" s="22">
        <v>280000</v>
      </c>
      <c r="L27" s="22">
        <v>188034</v>
      </c>
      <c r="M27" s="22">
        <v>660000</v>
      </c>
      <c r="N27" s="22">
        <v>0</v>
      </c>
      <c r="O27" s="22">
        <v>0</v>
      </c>
      <c r="P27" s="31" t="s">
        <v>336</v>
      </c>
      <c r="Q27" s="9" t="s">
        <v>10</v>
      </c>
      <c r="R27" s="9" t="s">
        <v>10</v>
      </c>
      <c r="S27" s="9">
        <v>0</v>
      </c>
      <c r="T27" s="9"/>
      <c r="U27" s="9"/>
      <c r="V27" s="9"/>
      <c r="W27" s="9"/>
      <c r="X27" s="9"/>
      <c r="Y27" s="9"/>
      <c r="Z27" s="22"/>
      <c r="AA27" s="25" t="s">
        <v>496</v>
      </c>
      <c r="AB27" s="25" t="s">
        <v>76</v>
      </c>
    </row>
    <row r="28" spans="1:26">
      <c r="A28" s="8" t="s">
        <v>13</v>
      </c>
      <c r="B28" s="8" t="s">
        <v>175</v>
      </c>
      <c r="C28" s="8" t="s">
        <v>497</v>
      </c>
      <c r="D28" s="10" t="s">
        <v>498</v>
      </c>
      <c r="E28" s="10" t="s">
        <v>499</v>
      </c>
      <c r="F28" s="10" t="s">
        <v>405</v>
      </c>
      <c r="G28" s="21">
        <v>600000</v>
      </c>
      <c r="H28" s="22">
        <v>600000</v>
      </c>
      <c r="I28" s="22">
        <v>600000</v>
      </c>
      <c r="J28" s="35">
        <v>0.3</v>
      </c>
      <c r="K28" s="22">
        <v>180000</v>
      </c>
      <c r="L28" s="22">
        <v>180000</v>
      </c>
      <c r="M28" s="22">
        <v>600000</v>
      </c>
      <c r="N28" s="22">
        <v>0</v>
      </c>
      <c r="O28" s="22">
        <v>0</v>
      </c>
      <c r="P28" s="31" t="s">
        <v>500</v>
      </c>
      <c r="Q28" s="9" t="s">
        <v>10</v>
      </c>
      <c r="R28" s="9" t="s">
        <v>10</v>
      </c>
      <c r="S28" s="9">
        <v>0</v>
      </c>
      <c r="T28" s="25" t="s">
        <v>501</v>
      </c>
      <c r="U28" s="9"/>
      <c r="V28" s="9"/>
      <c r="W28" s="9"/>
      <c r="X28" s="9"/>
      <c r="Y28" s="9"/>
      <c r="Z28" s="9"/>
    </row>
    <row r="29" spans="1:26">
      <c r="A29" s="9" t="s">
        <v>13</v>
      </c>
      <c r="B29" s="9" t="s">
        <v>97</v>
      </c>
      <c r="C29" s="9" t="s">
        <v>502</v>
      </c>
      <c r="D29" s="10" t="s">
        <v>503</v>
      </c>
      <c r="E29" s="10" t="s">
        <v>504</v>
      </c>
      <c r="F29" s="10" t="s">
        <v>469</v>
      </c>
      <c r="G29" s="21">
        <v>720000</v>
      </c>
      <c r="H29" s="22">
        <v>550000</v>
      </c>
      <c r="I29" s="22">
        <v>550000</v>
      </c>
      <c r="J29" s="35">
        <v>0.0694</v>
      </c>
      <c r="K29" s="22">
        <v>50000</v>
      </c>
      <c r="L29" s="22">
        <v>49968</v>
      </c>
      <c r="M29" s="22">
        <v>550000</v>
      </c>
      <c r="N29" s="22">
        <v>0</v>
      </c>
      <c r="O29" s="22">
        <v>0</v>
      </c>
      <c r="P29" s="31" t="s">
        <v>505</v>
      </c>
      <c r="Q29" s="9" t="s">
        <v>10</v>
      </c>
      <c r="R29" s="9" t="s">
        <v>10</v>
      </c>
      <c r="S29" s="9">
        <v>0</v>
      </c>
      <c r="T29" s="25" t="s">
        <v>496</v>
      </c>
      <c r="U29" s="9"/>
      <c r="V29" s="9"/>
      <c r="W29" s="9"/>
      <c r="X29" s="9"/>
      <c r="Y29" s="9"/>
      <c r="Z29" s="22"/>
    </row>
    <row r="30" spans="1:26">
      <c r="A30" s="2" t="s">
        <v>180</v>
      </c>
      <c r="B30" s="8" t="s">
        <v>97</v>
      </c>
      <c r="C30" s="28" t="s">
        <v>506</v>
      </c>
      <c r="D30" s="20" t="s">
        <v>507</v>
      </c>
      <c r="E30" s="10" t="s">
        <v>508</v>
      </c>
      <c r="F30" s="10" t="s">
        <v>509</v>
      </c>
      <c r="G30" s="21">
        <v>485000</v>
      </c>
      <c r="H30" s="22">
        <v>485000</v>
      </c>
      <c r="I30" s="22">
        <v>485000</v>
      </c>
      <c r="J30" s="35">
        <v>0.6186</v>
      </c>
      <c r="K30" s="22">
        <v>300000</v>
      </c>
      <c r="L30" s="22">
        <v>20.9999999999538</v>
      </c>
      <c r="M30" s="22">
        <v>485000</v>
      </c>
      <c r="N30" s="22">
        <v>0</v>
      </c>
      <c r="O30" s="22">
        <v>0</v>
      </c>
      <c r="P30" s="31" t="s">
        <v>510</v>
      </c>
      <c r="Q30" s="9" t="s">
        <v>10</v>
      </c>
      <c r="R30" s="9" t="s">
        <v>10</v>
      </c>
      <c r="S30" s="9">
        <v>0</v>
      </c>
      <c r="T30" s="43" t="s">
        <v>511</v>
      </c>
      <c r="X30" s="9"/>
      <c r="Y30" s="9"/>
      <c r="Z30" s="22"/>
    </row>
    <row r="31" spans="1:26">
      <c r="A31" s="9" t="s">
        <v>13</v>
      </c>
      <c r="B31" s="9" t="s">
        <v>97</v>
      </c>
      <c r="C31" s="9" t="s">
        <v>512</v>
      </c>
      <c r="D31" s="10" t="s">
        <v>513</v>
      </c>
      <c r="E31" s="10" t="s">
        <v>514</v>
      </c>
      <c r="F31" s="10" t="s">
        <v>447</v>
      </c>
      <c r="G31" s="21">
        <v>1190000</v>
      </c>
      <c r="H31" s="22">
        <v>1190000</v>
      </c>
      <c r="I31" s="22">
        <v>470000</v>
      </c>
      <c r="J31" s="35">
        <v>0.3025</v>
      </c>
      <c r="K31" s="22">
        <v>360000</v>
      </c>
      <c r="L31" s="22">
        <v>0</v>
      </c>
      <c r="M31" s="22">
        <v>1190000</v>
      </c>
      <c r="N31" s="22">
        <v>0</v>
      </c>
      <c r="O31" s="22">
        <v>0</v>
      </c>
      <c r="P31" s="31" t="s">
        <v>515</v>
      </c>
      <c r="Q31" s="9" t="s">
        <v>10</v>
      </c>
      <c r="R31" s="9" t="s">
        <v>10</v>
      </c>
      <c r="S31" s="9">
        <v>0</v>
      </c>
      <c r="T31" s="25" t="s">
        <v>443</v>
      </c>
      <c r="U31" s="9"/>
      <c r="V31" s="9"/>
      <c r="W31" s="9"/>
      <c r="X31" s="9"/>
      <c r="Y31" s="9"/>
      <c r="Z31" s="22"/>
    </row>
    <row r="32" spans="1:27">
      <c r="A32" s="8" t="s">
        <v>15</v>
      </c>
      <c r="B32" s="8" t="s">
        <v>175</v>
      </c>
      <c r="C32" s="8" t="s">
        <v>516</v>
      </c>
      <c r="D32" s="25" t="s">
        <v>517</v>
      </c>
      <c r="E32" s="10" t="s">
        <v>518</v>
      </c>
      <c r="F32" s="10" t="s">
        <v>509</v>
      </c>
      <c r="G32" s="21">
        <v>450000</v>
      </c>
      <c r="H32" s="22">
        <v>450000</v>
      </c>
      <c r="I32" s="22">
        <v>450000</v>
      </c>
      <c r="J32" s="35">
        <v>0</v>
      </c>
      <c r="K32" s="22">
        <v>0</v>
      </c>
      <c r="L32" s="22">
        <v>0</v>
      </c>
      <c r="M32" s="22">
        <v>450000</v>
      </c>
      <c r="N32" s="22">
        <v>0</v>
      </c>
      <c r="O32" s="22">
        <v>0</v>
      </c>
      <c r="P32" s="31" t="s">
        <v>519</v>
      </c>
      <c r="Q32" s="9" t="s">
        <v>10</v>
      </c>
      <c r="R32" s="9" t="s">
        <v>10</v>
      </c>
      <c r="S32" s="9">
        <v>0</v>
      </c>
      <c r="T32" s="9"/>
      <c r="U32" s="9"/>
      <c r="V32" s="9"/>
      <c r="W32" s="9"/>
      <c r="X32" s="9"/>
      <c r="Y32" s="9"/>
      <c r="Z32" s="22"/>
      <c r="AA32" s="25" t="s">
        <v>520</v>
      </c>
    </row>
    <row r="33" spans="1:26">
      <c r="A33" s="8" t="s">
        <v>16</v>
      </c>
      <c r="B33" s="8" t="s">
        <v>97</v>
      </c>
      <c r="C33" s="28" t="s">
        <v>521</v>
      </c>
      <c r="D33" s="20" t="s">
        <v>522</v>
      </c>
      <c r="E33" s="10" t="s">
        <v>523</v>
      </c>
      <c r="F33" s="10" t="s">
        <v>374</v>
      </c>
      <c r="G33" s="21">
        <v>630000</v>
      </c>
      <c r="H33" s="22">
        <v>450000</v>
      </c>
      <c r="I33" s="22">
        <v>450000</v>
      </c>
      <c r="J33" s="35">
        <v>0.3</v>
      </c>
      <c r="K33" s="22">
        <v>189000</v>
      </c>
      <c r="L33" s="22">
        <v>0</v>
      </c>
      <c r="M33" s="22">
        <v>450000</v>
      </c>
      <c r="N33" s="22">
        <v>0</v>
      </c>
      <c r="O33" s="22">
        <v>0</v>
      </c>
      <c r="P33" s="31" t="s">
        <v>524</v>
      </c>
      <c r="T33" s="43" t="s">
        <v>271</v>
      </c>
      <c r="X33" s="9"/>
      <c r="Y33" s="9"/>
      <c r="Z33" s="22"/>
    </row>
    <row r="34" spans="1:26">
      <c r="A34" s="8" t="s">
        <v>14</v>
      </c>
      <c r="B34" s="8" t="s">
        <v>175</v>
      </c>
      <c r="C34" s="8" t="s">
        <v>525</v>
      </c>
      <c r="D34" s="10" t="s">
        <v>526</v>
      </c>
      <c r="E34" s="10" t="s">
        <v>527</v>
      </c>
      <c r="F34" s="10" t="s">
        <v>437</v>
      </c>
      <c r="G34" s="21">
        <v>350000</v>
      </c>
      <c r="H34" s="22">
        <v>350000</v>
      </c>
      <c r="I34" s="22">
        <v>350000</v>
      </c>
      <c r="J34" s="35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31" t="s">
        <v>304</v>
      </c>
      <c r="Q34" s="9" t="s">
        <v>10</v>
      </c>
      <c r="R34" s="9" t="s">
        <v>10</v>
      </c>
      <c r="S34" s="9">
        <v>0</v>
      </c>
      <c r="T34" s="9" t="s">
        <v>528</v>
      </c>
      <c r="U34" s="9"/>
      <c r="V34" s="9"/>
      <c r="W34" s="9"/>
      <c r="X34" s="9"/>
      <c r="Y34" s="9"/>
      <c r="Z34" s="22"/>
    </row>
    <row r="35" spans="1:27">
      <c r="A35" s="8" t="s">
        <v>16</v>
      </c>
      <c r="B35" s="8" t="s">
        <v>175</v>
      </c>
      <c r="C35" s="8" t="s">
        <v>529</v>
      </c>
      <c r="D35" s="10" t="s">
        <v>530</v>
      </c>
      <c r="E35" s="10" t="s">
        <v>531</v>
      </c>
      <c r="F35" s="10" t="s">
        <v>374</v>
      </c>
      <c r="G35" s="21">
        <v>315107</v>
      </c>
      <c r="H35" s="22">
        <v>315107</v>
      </c>
      <c r="I35" s="22">
        <v>315107</v>
      </c>
      <c r="J35" s="35">
        <v>0</v>
      </c>
      <c r="K35" s="22">
        <v>0</v>
      </c>
      <c r="L35" s="22">
        <v>0</v>
      </c>
      <c r="M35" s="22">
        <v>315107</v>
      </c>
      <c r="N35" s="22">
        <v>0</v>
      </c>
      <c r="O35" s="22">
        <v>0</v>
      </c>
      <c r="P35" s="31" t="s">
        <v>304</v>
      </c>
      <c r="Q35" s="9" t="s">
        <v>10</v>
      </c>
      <c r="R35" s="9" t="s">
        <v>10</v>
      </c>
      <c r="S35" s="9">
        <v>0</v>
      </c>
      <c r="T35" s="9" t="s">
        <v>263</v>
      </c>
      <c r="U35" s="9"/>
      <c r="V35" s="9"/>
      <c r="W35" s="9"/>
      <c r="X35" s="9"/>
      <c r="Y35" s="9"/>
      <c r="Z35" s="22"/>
      <c r="AA35" s="25" t="s">
        <v>501</v>
      </c>
    </row>
    <row r="36" spans="1:27">
      <c r="A36" s="8" t="s">
        <v>16</v>
      </c>
      <c r="B36" s="8" t="s">
        <v>86</v>
      </c>
      <c r="C36" s="8" t="s">
        <v>532</v>
      </c>
      <c r="D36" s="25" t="s">
        <v>533</v>
      </c>
      <c r="E36" s="10" t="s">
        <v>523</v>
      </c>
      <c r="F36" s="10" t="s">
        <v>374</v>
      </c>
      <c r="G36" s="21">
        <v>285000</v>
      </c>
      <c r="H36" s="22">
        <v>285000</v>
      </c>
      <c r="I36" s="22">
        <v>285000</v>
      </c>
      <c r="J36" s="35">
        <v>0</v>
      </c>
      <c r="K36" s="22">
        <v>0</v>
      </c>
      <c r="L36" s="22">
        <v>0</v>
      </c>
      <c r="M36" s="22">
        <v>285000</v>
      </c>
      <c r="N36" s="22">
        <v>0</v>
      </c>
      <c r="O36" s="22">
        <v>0</v>
      </c>
      <c r="P36" s="31" t="s">
        <v>534</v>
      </c>
      <c r="Q36" s="9"/>
      <c r="R36" s="37"/>
      <c r="S36" s="42">
        <v>228000</v>
      </c>
      <c r="T36" s="9" t="s">
        <v>535</v>
      </c>
      <c r="U36" s="9"/>
      <c r="V36" s="9"/>
      <c r="W36" s="9"/>
      <c r="X36" s="9"/>
      <c r="Y36" s="9"/>
      <c r="Z36" s="22"/>
      <c r="AA36" s="3" t="s">
        <v>536</v>
      </c>
    </row>
    <row r="37" spans="1:28">
      <c r="A37" s="8" t="s">
        <v>12</v>
      </c>
      <c r="B37" s="9" t="s">
        <v>97</v>
      </c>
      <c r="C37" s="9" t="s">
        <v>537</v>
      </c>
      <c r="D37" s="10" t="s">
        <v>538</v>
      </c>
      <c r="E37" s="10" t="s">
        <v>539</v>
      </c>
      <c r="F37" s="10" t="s">
        <v>540</v>
      </c>
      <c r="G37" s="21">
        <v>280000</v>
      </c>
      <c r="H37" s="22">
        <v>280000</v>
      </c>
      <c r="I37" s="22">
        <v>280000</v>
      </c>
      <c r="J37" s="35">
        <v>0.5</v>
      </c>
      <c r="K37" s="22">
        <v>140000</v>
      </c>
      <c r="L37" s="22">
        <v>0</v>
      </c>
      <c r="M37" s="22">
        <v>280000</v>
      </c>
      <c r="N37" s="22">
        <v>0</v>
      </c>
      <c r="O37" s="22">
        <v>0</v>
      </c>
      <c r="P37" s="31" t="s">
        <v>332</v>
      </c>
      <c r="Q37" s="9" t="s">
        <v>10</v>
      </c>
      <c r="R37" s="9" t="s">
        <v>10</v>
      </c>
      <c r="S37" s="9">
        <v>0</v>
      </c>
      <c r="T37" s="45" t="s">
        <v>541</v>
      </c>
      <c r="U37" s="9"/>
      <c r="V37" s="9"/>
      <c r="W37" s="9">
        <v>140000</v>
      </c>
      <c r="X37" s="9"/>
      <c r="Y37" s="9"/>
      <c r="Z37" s="22"/>
      <c r="AA37" s="3" t="s">
        <v>542</v>
      </c>
      <c r="AB37" s="25" t="s">
        <v>76</v>
      </c>
    </row>
    <row r="38" spans="1:26">
      <c r="A38" s="8" t="s">
        <v>295</v>
      </c>
      <c r="B38" s="8" t="s">
        <v>185</v>
      </c>
      <c r="C38" s="8" t="s">
        <v>543</v>
      </c>
      <c r="D38" s="10" t="s">
        <v>544</v>
      </c>
      <c r="E38" s="10" t="s">
        <v>545</v>
      </c>
      <c r="F38" s="10" t="s">
        <v>459</v>
      </c>
      <c r="G38" s="21">
        <v>295000</v>
      </c>
      <c r="H38" s="22">
        <v>250000</v>
      </c>
      <c r="I38" s="22">
        <v>130000</v>
      </c>
      <c r="J38" s="35">
        <v>0</v>
      </c>
      <c r="K38" s="22">
        <v>0</v>
      </c>
      <c r="L38" s="22">
        <v>0</v>
      </c>
      <c r="M38" s="22">
        <v>235000</v>
      </c>
      <c r="N38" s="22">
        <v>0</v>
      </c>
      <c r="O38" s="22">
        <v>0</v>
      </c>
      <c r="P38" s="31" t="s">
        <v>546</v>
      </c>
      <c r="Q38" s="9" t="s">
        <v>10</v>
      </c>
      <c r="R38" s="9" t="s">
        <v>10</v>
      </c>
      <c r="S38" s="9">
        <v>0</v>
      </c>
      <c r="T38" s="9"/>
      <c r="U38" s="9"/>
      <c r="V38" s="9"/>
      <c r="W38" s="9"/>
      <c r="X38" s="9"/>
      <c r="Y38" s="9"/>
      <c r="Z38" s="22"/>
    </row>
    <row r="39" spans="1:26">
      <c r="A39" s="8" t="s">
        <v>12</v>
      </c>
      <c r="B39" s="8" t="s">
        <v>175</v>
      </c>
      <c r="C39" s="8" t="s">
        <v>547</v>
      </c>
      <c r="D39" s="10" t="s">
        <v>548</v>
      </c>
      <c r="E39" s="10" t="s">
        <v>549</v>
      </c>
      <c r="F39" s="10" t="s">
        <v>380</v>
      </c>
      <c r="G39" s="21">
        <v>230200</v>
      </c>
      <c r="H39" s="22">
        <v>130000</v>
      </c>
      <c r="I39" s="22">
        <v>130000</v>
      </c>
      <c r="J39" s="35">
        <v>0</v>
      </c>
      <c r="K39" s="22">
        <v>0</v>
      </c>
      <c r="L39" s="22">
        <v>0</v>
      </c>
      <c r="M39" s="22">
        <v>130000</v>
      </c>
      <c r="N39" s="22">
        <v>0</v>
      </c>
      <c r="O39" s="22">
        <v>0</v>
      </c>
      <c r="P39" s="31" t="s">
        <v>550</v>
      </c>
      <c r="Q39" s="9" t="s">
        <v>10</v>
      </c>
      <c r="R39" s="9" t="s">
        <v>10</v>
      </c>
      <c r="S39" s="9">
        <v>0</v>
      </c>
      <c r="T39" s="9" t="s">
        <v>175</v>
      </c>
      <c r="U39" s="9"/>
      <c r="V39" s="9"/>
      <c r="W39" s="9"/>
      <c r="X39" s="8"/>
      <c r="Y39" s="8"/>
      <c r="Z39" s="8"/>
    </row>
    <row r="40" spans="1:27">
      <c r="A40" s="8" t="s">
        <v>16</v>
      </c>
      <c r="B40" s="8" t="s">
        <v>175</v>
      </c>
      <c r="C40" s="8" t="s">
        <v>551</v>
      </c>
      <c r="D40" s="10" t="s">
        <v>552</v>
      </c>
      <c r="E40" s="10" t="s">
        <v>553</v>
      </c>
      <c r="F40" s="10" t="s">
        <v>554</v>
      </c>
      <c r="G40" s="21">
        <v>6573800</v>
      </c>
      <c r="H40" s="22">
        <v>6573800</v>
      </c>
      <c r="I40" s="22">
        <v>0</v>
      </c>
      <c r="J40" s="35">
        <v>0</v>
      </c>
      <c r="K40" s="22">
        <v>0</v>
      </c>
      <c r="L40" s="22">
        <v>0</v>
      </c>
      <c r="M40" s="22">
        <v>6513800</v>
      </c>
      <c r="N40" s="22">
        <v>0</v>
      </c>
      <c r="O40" s="22">
        <v>0</v>
      </c>
      <c r="P40" s="31" t="s">
        <v>555</v>
      </c>
      <c r="Q40" s="9" t="s">
        <v>10</v>
      </c>
      <c r="R40" s="37" t="s">
        <v>10</v>
      </c>
      <c r="S40" s="42">
        <v>0</v>
      </c>
      <c r="T40" s="9" t="s">
        <v>556</v>
      </c>
      <c r="U40" s="25"/>
      <c r="V40" s="25"/>
      <c r="W40" s="9"/>
      <c r="X40" s="9"/>
      <c r="Y40" s="9"/>
      <c r="Z40" s="9"/>
      <c r="AA40" s="25" t="s">
        <v>557</v>
      </c>
    </row>
    <row r="41" spans="1:23">
      <c r="A41" s="8" t="s">
        <v>14</v>
      </c>
      <c r="B41" s="9" t="s">
        <v>175</v>
      </c>
      <c r="C41" s="9" t="s">
        <v>558</v>
      </c>
      <c r="D41" s="10" t="s">
        <v>559</v>
      </c>
      <c r="E41" s="10" t="s">
        <v>560</v>
      </c>
      <c r="F41" s="10" t="s">
        <v>437</v>
      </c>
      <c r="G41" s="21">
        <v>5400000</v>
      </c>
      <c r="H41" s="22">
        <v>5400000</v>
      </c>
      <c r="I41" s="22">
        <v>0</v>
      </c>
      <c r="J41" s="35">
        <v>0</v>
      </c>
      <c r="K41" s="22">
        <v>0</v>
      </c>
      <c r="L41" s="22">
        <v>0</v>
      </c>
      <c r="M41" s="22" t="s">
        <v>137</v>
      </c>
      <c r="N41" s="22">
        <v>0</v>
      </c>
      <c r="O41" s="22">
        <v>0</v>
      </c>
      <c r="P41" s="31">
        <v>0</v>
      </c>
      <c r="Q41" s="9" t="s">
        <v>10</v>
      </c>
      <c r="R41" s="37" t="s">
        <v>10</v>
      </c>
      <c r="S41" s="9">
        <v>0</v>
      </c>
      <c r="T41" s="9"/>
      <c r="U41" s="9"/>
      <c r="V41" s="9"/>
      <c r="W41" s="9"/>
    </row>
    <row r="42" spans="1:23">
      <c r="A42" s="9" t="s">
        <v>295</v>
      </c>
      <c r="B42" s="9" t="s">
        <v>175</v>
      </c>
      <c r="C42" s="9" t="s">
        <v>561</v>
      </c>
      <c r="D42" s="10" t="s">
        <v>562</v>
      </c>
      <c r="E42" s="10">
        <v>0</v>
      </c>
      <c r="F42" s="10" t="s">
        <v>563</v>
      </c>
      <c r="G42" s="21">
        <v>1560000</v>
      </c>
      <c r="H42" s="22">
        <v>1560000</v>
      </c>
      <c r="I42" s="22">
        <v>0</v>
      </c>
      <c r="J42" s="35">
        <v>0</v>
      </c>
      <c r="K42" s="22">
        <v>0</v>
      </c>
      <c r="L42" s="22">
        <v>0</v>
      </c>
      <c r="M42" s="22">
        <v>1560000</v>
      </c>
      <c r="N42" s="22">
        <v>0</v>
      </c>
      <c r="O42" s="22">
        <v>0</v>
      </c>
      <c r="P42" s="31" t="s">
        <v>510</v>
      </c>
      <c r="Q42" s="9" t="s">
        <v>10</v>
      </c>
      <c r="R42" s="9" t="s">
        <v>10</v>
      </c>
      <c r="S42" s="9">
        <v>0</v>
      </c>
      <c r="T42" s="9"/>
      <c r="U42" s="9"/>
      <c r="V42" s="9"/>
      <c r="W42" s="9"/>
    </row>
    <row r="43" spans="1:23">
      <c r="A43" s="9" t="s">
        <v>295</v>
      </c>
      <c r="B43" s="9" t="s">
        <v>175</v>
      </c>
      <c r="C43" s="9" t="s">
        <v>564</v>
      </c>
      <c r="D43" s="10" t="s">
        <v>565</v>
      </c>
      <c r="E43" s="10" t="s">
        <v>560</v>
      </c>
      <c r="F43" s="10" t="s">
        <v>437</v>
      </c>
      <c r="G43" s="21">
        <v>1550000</v>
      </c>
      <c r="H43" s="22">
        <v>1550000</v>
      </c>
      <c r="I43" s="22">
        <v>0</v>
      </c>
      <c r="J43" s="35">
        <v>0</v>
      </c>
      <c r="K43" s="22">
        <v>0</v>
      </c>
      <c r="L43" s="22">
        <v>0</v>
      </c>
      <c r="M43" s="22" t="s">
        <v>137</v>
      </c>
      <c r="N43" s="22">
        <v>0</v>
      </c>
      <c r="O43" s="22">
        <v>0</v>
      </c>
      <c r="P43" s="31" t="s">
        <v>566</v>
      </c>
      <c r="Q43" s="9" t="s">
        <v>10</v>
      </c>
      <c r="R43" s="9" t="s">
        <v>10</v>
      </c>
      <c r="S43" s="9">
        <v>0</v>
      </c>
      <c r="T43" s="9"/>
      <c r="U43" s="9"/>
      <c r="V43" s="9"/>
      <c r="W43" s="9"/>
    </row>
    <row r="44" spans="1:23">
      <c r="A44" s="9" t="s">
        <v>16</v>
      </c>
      <c r="B44" s="9" t="s">
        <v>97</v>
      </c>
      <c r="C44" s="9" t="s">
        <v>567</v>
      </c>
      <c r="D44" s="10" t="s">
        <v>568</v>
      </c>
      <c r="E44" s="10" t="s">
        <v>523</v>
      </c>
      <c r="F44" s="10" t="s">
        <v>374</v>
      </c>
      <c r="G44" s="21">
        <v>5714000</v>
      </c>
      <c r="H44" s="22">
        <v>1239000</v>
      </c>
      <c r="I44" s="22">
        <v>0</v>
      </c>
      <c r="J44" s="35">
        <v>0.0875</v>
      </c>
      <c r="K44" s="22">
        <v>500000</v>
      </c>
      <c r="L44" s="22">
        <v>-399980</v>
      </c>
      <c r="M44" s="22">
        <v>1239000</v>
      </c>
      <c r="N44" s="22">
        <v>0</v>
      </c>
      <c r="O44" s="22">
        <v>0</v>
      </c>
      <c r="P44" s="31" t="s">
        <v>569</v>
      </c>
      <c r="Q44" s="9"/>
      <c r="R44" s="37"/>
      <c r="S44" s="9"/>
      <c r="T44" s="9"/>
      <c r="U44" s="9"/>
      <c r="V44" s="9"/>
      <c r="W44" s="9"/>
    </row>
    <row r="45" spans="1:27">
      <c r="A45" s="8" t="s">
        <v>14</v>
      </c>
      <c r="B45" s="8" t="s">
        <v>55</v>
      </c>
      <c r="C45" s="8" t="s">
        <v>570</v>
      </c>
      <c r="D45" s="10" t="s">
        <v>571</v>
      </c>
      <c r="E45" s="10" t="s">
        <v>572</v>
      </c>
      <c r="F45" s="10" t="s">
        <v>509</v>
      </c>
      <c r="G45" s="21">
        <v>980000</v>
      </c>
      <c r="H45" s="22">
        <v>980000</v>
      </c>
      <c r="I45" s="22">
        <v>0</v>
      </c>
      <c r="J45" s="35">
        <v>0</v>
      </c>
      <c r="K45" s="22">
        <v>0</v>
      </c>
      <c r="L45" s="22">
        <v>0</v>
      </c>
      <c r="M45" s="22" t="s">
        <v>137</v>
      </c>
      <c r="N45" s="22">
        <v>0</v>
      </c>
      <c r="O45" s="22">
        <v>0</v>
      </c>
      <c r="P45" s="31" t="s">
        <v>336</v>
      </c>
      <c r="Q45" s="9" t="s">
        <v>10</v>
      </c>
      <c r="R45" s="9" t="s">
        <v>10</v>
      </c>
      <c r="S45" s="9">
        <v>0</v>
      </c>
      <c r="T45" s="9" t="s">
        <v>573</v>
      </c>
      <c r="U45" s="9"/>
      <c r="V45" s="9"/>
      <c r="W45" s="9"/>
      <c r="AA45" s="25" t="s">
        <v>574</v>
      </c>
    </row>
    <row r="46" spans="1:16">
      <c r="A46" s="8" t="s">
        <v>16</v>
      </c>
      <c r="B46" s="8" t="s">
        <v>97</v>
      </c>
      <c r="C46" s="26" t="s">
        <v>575</v>
      </c>
      <c r="D46" s="27" t="s">
        <v>576</v>
      </c>
      <c r="E46" s="10" t="s">
        <v>577</v>
      </c>
      <c r="F46" s="10" t="s">
        <v>578</v>
      </c>
      <c r="G46" s="21">
        <v>368000</v>
      </c>
      <c r="H46" s="22">
        <v>18000</v>
      </c>
      <c r="I46" s="22">
        <v>0</v>
      </c>
      <c r="J46" s="35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31" t="s">
        <v>298</v>
      </c>
    </row>
    <row r="47" spans="1:27">
      <c r="A47" s="8" t="s">
        <v>295</v>
      </c>
      <c r="B47" s="8" t="s">
        <v>97</v>
      </c>
      <c r="C47" s="26" t="s">
        <v>579</v>
      </c>
      <c r="D47" s="20" t="s">
        <v>580</v>
      </c>
      <c r="E47" s="10">
        <v>0</v>
      </c>
      <c r="F47" s="10" t="s">
        <v>469</v>
      </c>
      <c r="G47" s="21">
        <v>3215669.23</v>
      </c>
      <c r="H47" s="22">
        <v>3215669.23</v>
      </c>
      <c r="I47" s="22">
        <v>0</v>
      </c>
      <c r="J47" s="35">
        <v>0.7316</v>
      </c>
      <c r="K47" s="22">
        <v>2352600</v>
      </c>
      <c r="L47" s="22">
        <v>2352583.608668</v>
      </c>
      <c r="M47" s="22">
        <v>863069.23</v>
      </c>
      <c r="N47" s="22">
        <v>0</v>
      </c>
      <c r="O47" s="22">
        <v>0</v>
      </c>
      <c r="P47" s="31" t="s">
        <v>581</v>
      </c>
      <c r="AA47" s="3" t="s">
        <v>582</v>
      </c>
    </row>
    <row r="48" spans="1:23">
      <c r="A48" s="9" t="s">
        <v>14</v>
      </c>
      <c r="B48" s="8" t="s">
        <v>175</v>
      </c>
      <c r="C48" s="9" t="s">
        <v>583</v>
      </c>
      <c r="D48" s="10" t="s">
        <v>584</v>
      </c>
      <c r="E48" s="10"/>
      <c r="F48" s="10"/>
      <c r="G48" s="21">
        <v>2075000</v>
      </c>
      <c r="H48" s="22">
        <v>1505000</v>
      </c>
      <c r="I48" s="22"/>
      <c r="J48" s="35">
        <v>0</v>
      </c>
      <c r="K48" s="22">
        <v>0</v>
      </c>
      <c r="L48" s="22">
        <v>0</v>
      </c>
      <c r="M48" s="22"/>
      <c r="N48" s="22"/>
      <c r="O48" s="22"/>
      <c r="P48" s="31" t="s">
        <v>585</v>
      </c>
      <c r="Q48" s="9" t="s">
        <v>10</v>
      </c>
      <c r="R48" s="37" t="s">
        <v>10</v>
      </c>
      <c r="S48" s="9">
        <v>0</v>
      </c>
      <c r="T48" s="9"/>
      <c r="U48" s="9"/>
      <c r="V48" s="9"/>
      <c r="W48" s="9"/>
    </row>
    <row r="49" spans="1:23">
      <c r="A49" s="9" t="s">
        <v>12</v>
      </c>
      <c r="B49" s="9" t="s">
        <v>175</v>
      </c>
      <c r="C49" s="9" t="s">
        <v>586</v>
      </c>
      <c r="D49" s="10" t="s">
        <v>587</v>
      </c>
      <c r="E49" s="10"/>
      <c r="F49" s="10"/>
      <c r="G49" s="21">
        <v>2750000</v>
      </c>
      <c r="H49" s="22">
        <v>2750000</v>
      </c>
      <c r="I49" s="22"/>
      <c r="J49" s="35">
        <v>0</v>
      </c>
      <c r="K49" s="22">
        <v>0</v>
      </c>
      <c r="L49" s="22">
        <v>0</v>
      </c>
      <c r="M49" s="22"/>
      <c r="N49" s="22"/>
      <c r="O49" s="22"/>
      <c r="P49" s="31" t="s">
        <v>588</v>
      </c>
      <c r="Q49" s="9" t="s">
        <v>10</v>
      </c>
      <c r="R49" s="9" t="s">
        <v>10</v>
      </c>
      <c r="S49" s="9">
        <v>0</v>
      </c>
      <c r="T49" s="9" t="s">
        <v>589</v>
      </c>
      <c r="U49" s="9"/>
      <c r="V49" s="9"/>
      <c r="W49" s="9"/>
    </row>
    <row r="50" spans="1:23">
      <c r="A50" s="9" t="s">
        <v>295</v>
      </c>
      <c r="B50" s="8" t="s">
        <v>175</v>
      </c>
      <c r="C50" s="9" t="s">
        <v>590</v>
      </c>
      <c r="D50" s="10" t="s">
        <v>591</v>
      </c>
      <c r="E50" s="10"/>
      <c r="F50" s="10"/>
      <c r="G50" s="21">
        <v>900000</v>
      </c>
      <c r="H50" s="22">
        <v>900000</v>
      </c>
      <c r="I50" s="22"/>
      <c r="J50" s="35">
        <v>0.1</v>
      </c>
      <c r="K50" s="22">
        <v>90000</v>
      </c>
      <c r="L50" s="22">
        <v>0</v>
      </c>
      <c r="M50" s="22"/>
      <c r="N50" s="22"/>
      <c r="O50" s="22"/>
      <c r="P50" s="31" t="s">
        <v>336</v>
      </c>
      <c r="Q50" s="9" t="s">
        <v>10</v>
      </c>
      <c r="R50" s="9" t="s">
        <v>10</v>
      </c>
      <c r="S50" s="9">
        <v>0</v>
      </c>
      <c r="T50" s="9"/>
      <c r="U50" s="9"/>
      <c r="V50" s="9"/>
      <c r="W50" s="9"/>
    </row>
    <row r="51" spans="1:23">
      <c r="A51" s="8" t="s">
        <v>15</v>
      </c>
      <c r="B51" s="8" t="s">
        <v>175</v>
      </c>
      <c r="C51" s="8" t="s">
        <v>592</v>
      </c>
      <c r="D51" s="10" t="s">
        <v>593</v>
      </c>
      <c r="E51" s="10"/>
      <c r="F51" s="10"/>
      <c r="G51" s="21"/>
      <c r="H51" s="22"/>
      <c r="I51" s="22"/>
      <c r="J51" s="35">
        <v>0</v>
      </c>
      <c r="K51" s="22">
        <v>0</v>
      </c>
      <c r="L51" s="22">
        <v>0</v>
      </c>
      <c r="M51" s="22"/>
      <c r="N51" s="22"/>
      <c r="O51" s="22"/>
      <c r="P51" s="31"/>
      <c r="Q51" s="9" t="s">
        <v>10</v>
      </c>
      <c r="R51" s="9" t="s">
        <v>10</v>
      </c>
      <c r="S51" s="9">
        <v>0</v>
      </c>
      <c r="T51" s="9"/>
      <c r="U51" s="9"/>
      <c r="V51" s="9"/>
      <c r="W51" s="9"/>
    </row>
    <row r="52" spans="1:20">
      <c r="A52" s="8" t="s">
        <v>15</v>
      </c>
      <c r="B52" s="8" t="s">
        <v>175</v>
      </c>
      <c r="C52" s="8" t="s">
        <v>594</v>
      </c>
      <c r="D52" s="25" t="s">
        <v>595</v>
      </c>
      <c r="E52" s="10"/>
      <c r="F52" s="10"/>
      <c r="G52" s="21"/>
      <c r="H52" s="22"/>
      <c r="I52" s="22"/>
      <c r="J52" s="35">
        <v>0</v>
      </c>
      <c r="K52" s="22">
        <v>0</v>
      </c>
      <c r="L52" s="22">
        <v>0</v>
      </c>
      <c r="M52" s="22"/>
      <c r="N52" s="22"/>
      <c r="O52" s="22"/>
      <c r="P52" s="31"/>
      <c r="Q52" s="9" t="s">
        <v>10</v>
      </c>
      <c r="R52" s="9" t="s">
        <v>10</v>
      </c>
      <c r="S52" s="9">
        <v>0</v>
      </c>
      <c r="T52" s="25" t="s">
        <v>596</v>
      </c>
    </row>
    <row r="53" spans="1:28">
      <c r="A53" s="8" t="s">
        <v>12</v>
      </c>
      <c r="B53" s="8" t="s">
        <v>55</v>
      </c>
      <c r="C53" s="8" t="s">
        <v>597</v>
      </c>
      <c r="D53" s="25" t="s">
        <v>598</v>
      </c>
      <c r="E53" s="25" t="s">
        <v>549</v>
      </c>
      <c r="F53" s="25" t="s">
        <v>380</v>
      </c>
      <c r="G53" s="8" t="s">
        <v>599</v>
      </c>
      <c r="H53" s="22" t="s">
        <v>599</v>
      </c>
      <c r="I53" s="22" t="s">
        <v>599</v>
      </c>
      <c r="J53" s="36">
        <v>0</v>
      </c>
      <c r="K53" s="6">
        <v>0</v>
      </c>
      <c r="L53" s="6">
        <v>0</v>
      </c>
      <c r="M53" s="22"/>
      <c r="O53" s="22"/>
      <c r="Q53" s="9" t="s">
        <v>10</v>
      </c>
      <c r="R53" s="9" t="s">
        <v>10</v>
      </c>
      <c r="S53" s="9">
        <v>0</v>
      </c>
      <c r="AB53" s="25" t="s">
        <v>76</v>
      </c>
    </row>
  </sheetData>
  <sheetProtection formatCells="0" insertHyperlinks="0" autoFilter="0"/>
  <autoFilter ref="A3:AB53">
    <extLst/>
  </autoFilter>
  <conditionalFormatting sqref="C52">
    <cfRule type="duplicateValues" dxfId="1" priority="5"/>
  </conditionalFormatting>
  <conditionalFormatting sqref="C1:C52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4:C51">
    <cfRule type="duplicateValues" dxfId="1" priority="6"/>
  </conditionalFormatting>
  <dataValidations count="1">
    <dataValidation type="list" allowBlank="1" showInputMessage="1" showErrorMessage="1" sqref="Q19:R19 R41 R47 R49 R53 Q4:Q18 Q20:Q1048576 R10:R15 R17:R18 R20:R39 R43:R44">
      <formula1>"7月上旬,7月下旬,8月上旬,8月下旬,9月上旬,9月下旬,10月上旬,10月下旬,11月上旬,11月下旬,12月上旬,12月下旬,25年以后,已确认"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最新反馈清单-能完成</vt:lpstr>
      <vt:lpstr>最新反馈清单-不能完成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32459</dc:creator>
  <cp:lastModifiedBy>心安</cp:lastModifiedBy>
  <dcterms:created xsi:type="dcterms:W3CDTF">2024-07-06T00:43:00Z</dcterms:created>
  <dcterms:modified xsi:type="dcterms:W3CDTF">2024-07-08T02:18:55Z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D47BB02590D947CBAD3B8D274204FA55_11</vt:lpwstr>
  </property>
  <property fmtid="{D5CDD505-2E9C-101B-9397-08002B2CF9AE}" pid="3" name="KSOProductBuildVer">
    <vt:lpwstr>2052-12.1.0.16929</vt:lpwstr>
  </property>
</Properties>
</file>